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jberry\ND Office Echo\VAULT-1C3LZ52S\"/>
    </mc:Choice>
  </mc:AlternateContent>
  <xr:revisionPtr revIDLastSave="0" documentId="13_ncr:1_{E9500D78-7C25-4E31-9D70-ABB66AAE19EC}" xr6:coauthVersionLast="47" xr6:coauthVersionMax="47" xr10:uidLastSave="{00000000-0000-0000-0000-000000000000}"/>
  <bookViews>
    <workbookView xWindow="-120" yWindow="-120" windowWidth="29040" windowHeight="17640" firstSheet="5" activeTab="12" xr2:uid="{00000000-000D-0000-FFFF-FFFF00000000}"/>
  </bookViews>
  <sheets>
    <sheet name="Input" sheetId="3" r:id="rId1"/>
    <sheet name="Summary" sheetId="1" r:id="rId2"/>
    <sheet name="Dual Eligible" sheetId="2" r:id="rId3"/>
    <sheet name="Medicare Advantage" sheetId="4" state="hidden" r:id="rId4"/>
    <sheet name="Data Match Operating" sheetId="5" r:id="rId5"/>
    <sheet name="Dual Eligible Capital" sheetId="8" r:id="rId6"/>
    <sheet name="Medicare Advantage Capital" sheetId="9" state="hidden" r:id="rId7"/>
    <sheet name="Data Match Capital" sheetId="6" r:id="rId8"/>
    <sheet name="State DE Averages" sheetId="14" state="hidden" r:id="rId9"/>
    <sheet name="2007 with MA Days" sheetId="17" state="hidden" r:id="rId10"/>
    <sheet name="0.9% Understated Std Amt" sheetId="18" r:id="rId11"/>
    <sheet name="DGME" sheetId="26" r:id="rId12"/>
    <sheet name="Capital DSH" sheetId="27" r:id="rId13"/>
    <sheet name="DGME Cap-Rural Reclass" sheetId="28" state="hidden" r:id="rId14"/>
    <sheet name="raw_data" sheetId="20" state="hidden" r:id="rId15"/>
  </sheets>
  <definedNames>
    <definedName name="_xlnm.Print_Area" localSheetId="10">'0.9% Understated Std Amt'!$A$3:$D$27</definedName>
    <definedName name="_xlnm.Print_Area" localSheetId="12">'Capital DSH'!$A$1:$H$47</definedName>
    <definedName name="_xlnm.Print_Area" localSheetId="11">DGME!$A$1:$J$43</definedName>
    <definedName name="_xlnm.Print_Area" localSheetId="2">'Dual Eligible'!$A$1:$E$49</definedName>
    <definedName name="_xlnm.Print_Area" localSheetId="1">Summary!$A$1:$C$53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6" l="1"/>
  <c r="E36" i="6"/>
  <c r="E40" i="8"/>
  <c r="E36" i="8"/>
  <c r="C33" i="27"/>
  <c r="B33" i="27"/>
  <c r="B5" i="27"/>
  <c r="B4" i="27"/>
  <c r="B3" i="27"/>
  <c r="C23" i="27"/>
  <c r="C19" i="27"/>
  <c r="D9" i="3"/>
  <c r="C29" i="27" s="1"/>
  <c r="C9" i="3"/>
  <c r="B29" i="27" s="1"/>
  <c r="B27" i="1" l="1"/>
  <c r="H35" i="26"/>
  <c r="H34" i="26"/>
  <c r="I7" i="26"/>
  <c r="I8" i="26"/>
  <c r="I31" i="26" l="1"/>
  <c r="I29" i="26"/>
  <c r="I26" i="26"/>
  <c r="I25" i="26"/>
  <c r="H22" i="26"/>
  <c r="G22" i="26"/>
  <c r="I17" i="26"/>
  <c r="H17" i="26"/>
  <c r="I14" i="26"/>
  <c r="H14" i="26"/>
  <c r="G14" i="26"/>
  <c r="I13" i="26"/>
  <c r="H13" i="26"/>
  <c r="G13" i="26"/>
  <c r="A3" i="26"/>
  <c r="A2" i="26"/>
  <c r="A1" i="26"/>
  <c r="I27" i="26" l="1"/>
  <c r="H16" i="26"/>
  <c r="H18" i="26" s="1"/>
  <c r="H20" i="26" s="1"/>
  <c r="G16" i="26"/>
  <c r="H19" i="26" l="1"/>
  <c r="H21" i="26" s="1"/>
  <c r="H23" i="26" s="1"/>
  <c r="C93" i="3" l="1"/>
  <c r="I9" i="26" s="1"/>
  <c r="C97" i="3"/>
  <c r="A4" i="18" l="1"/>
  <c r="A2" i="18"/>
  <c r="A1" i="18"/>
  <c r="B3" i="1" l="1"/>
  <c r="B4" i="1"/>
  <c r="B5" i="1"/>
  <c r="C9" i="18" l="1"/>
  <c r="B8" i="18"/>
  <c r="B15" i="18" l="1"/>
  <c r="C15" i="18" s="1"/>
  <c r="B10" i="18"/>
  <c r="C10" i="18" s="1"/>
  <c r="B14" i="18"/>
  <c r="C14" i="18" s="1"/>
  <c r="B11" i="18"/>
  <c r="C11" i="18" s="1"/>
  <c r="B13" i="18"/>
  <c r="C13" i="18" s="1"/>
  <c r="B12" i="18" l="1"/>
  <c r="B16" i="18" s="1"/>
  <c r="B20" i="18" s="1"/>
  <c r="C12" i="18"/>
  <c r="C16" i="18" s="1"/>
  <c r="C20" i="18" s="1"/>
  <c r="E32" i="5"/>
  <c r="E38" i="4"/>
  <c r="E32" i="2"/>
  <c r="B21" i="1" l="1"/>
  <c r="C84" i="3" l="1"/>
  <c r="C75" i="3"/>
  <c r="C37" i="3" l="1"/>
  <c r="B13" i="27" s="1"/>
  <c r="C13" i="27" s="1"/>
  <c r="C70" i="3" l="1"/>
  <c r="C71" i="3" l="1"/>
  <c r="N3663" i="17"/>
  <c r="M3663" i="17"/>
  <c r="N3662" i="17"/>
  <c r="M3662" i="17"/>
  <c r="N3661" i="17"/>
  <c r="M3661" i="17"/>
  <c r="N3660" i="17"/>
  <c r="M3660" i="17"/>
  <c r="N3659" i="17"/>
  <c r="M3659" i="17"/>
  <c r="N3658" i="17"/>
  <c r="M3658" i="17"/>
  <c r="N3657" i="17"/>
  <c r="M3657" i="17"/>
  <c r="N3656" i="17"/>
  <c r="M3656" i="17"/>
  <c r="N3655" i="17"/>
  <c r="M3655" i="17"/>
  <c r="N3654" i="17"/>
  <c r="M3654" i="17"/>
  <c r="N3653" i="17"/>
  <c r="M3653" i="17"/>
  <c r="N3652" i="17"/>
  <c r="M3652" i="17"/>
  <c r="N3651" i="17"/>
  <c r="M3651" i="17"/>
  <c r="N3650" i="17"/>
  <c r="M3650" i="17"/>
  <c r="N3649" i="17"/>
  <c r="M3649" i="17"/>
  <c r="N3648" i="17"/>
  <c r="M3648" i="17"/>
  <c r="N3647" i="17"/>
  <c r="M3647" i="17"/>
  <c r="N3646" i="17"/>
  <c r="M3646" i="17"/>
  <c r="N3645" i="17"/>
  <c r="M3645" i="17"/>
  <c r="N3644" i="17"/>
  <c r="M3644" i="17"/>
  <c r="N3643" i="17"/>
  <c r="M3643" i="17"/>
  <c r="N3642" i="17"/>
  <c r="M3642" i="17"/>
  <c r="N3641" i="17"/>
  <c r="M3641" i="17"/>
  <c r="N3640" i="17"/>
  <c r="M3640" i="17"/>
  <c r="N3639" i="17"/>
  <c r="M3639" i="17"/>
  <c r="N3638" i="17"/>
  <c r="M3638" i="17"/>
  <c r="N3637" i="17"/>
  <c r="M3637" i="17"/>
  <c r="N3636" i="17"/>
  <c r="M3636" i="17"/>
  <c r="N3635" i="17"/>
  <c r="M3635" i="17"/>
  <c r="N3634" i="17"/>
  <c r="M3634" i="17"/>
  <c r="N3633" i="17"/>
  <c r="M3633" i="17"/>
  <c r="N3632" i="17"/>
  <c r="M3632" i="17"/>
  <c r="N3631" i="17"/>
  <c r="M3631" i="17"/>
  <c r="N3630" i="17"/>
  <c r="M3630" i="17"/>
  <c r="N3629" i="17"/>
  <c r="M3629" i="17"/>
  <c r="N3628" i="17"/>
  <c r="M3628" i="17"/>
  <c r="N3627" i="17"/>
  <c r="M3627" i="17"/>
  <c r="N3626" i="17"/>
  <c r="M3626" i="17"/>
  <c r="N3625" i="17"/>
  <c r="M3625" i="17"/>
  <c r="N3624" i="17"/>
  <c r="M3624" i="17"/>
  <c r="N3623" i="17"/>
  <c r="M3623" i="17"/>
  <c r="N3622" i="17"/>
  <c r="M3622" i="17"/>
  <c r="N3621" i="17"/>
  <c r="M3621" i="17"/>
  <c r="N3620" i="17"/>
  <c r="M3620" i="17"/>
  <c r="N3619" i="17"/>
  <c r="M3619" i="17"/>
  <c r="N3618" i="17"/>
  <c r="M3618" i="17"/>
  <c r="N3617" i="17"/>
  <c r="M3617" i="17"/>
  <c r="N3616" i="17"/>
  <c r="M3616" i="17"/>
  <c r="N3615" i="17"/>
  <c r="M3615" i="17"/>
  <c r="N3614" i="17"/>
  <c r="M3614" i="17"/>
  <c r="N3613" i="17"/>
  <c r="M3613" i="17"/>
  <c r="N3612" i="17"/>
  <c r="M3612" i="17"/>
  <c r="N3611" i="17"/>
  <c r="M3611" i="17"/>
  <c r="N3610" i="17"/>
  <c r="M3610" i="17"/>
  <c r="N3609" i="17"/>
  <c r="M3609" i="17"/>
  <c r="N3608" i="17"/>
  <c r="M3608" i="17"/>
  <c r="N3607" i="17"/>
  <c r="M3607" i="17"/>
  <c r="N3606" i="17"/>
  <c r="M3606" i="17"/>
  <c r="N3605" i="17"/>
  <c r="M3605" i="17"/>
  <c r="N3604" i="17"/>
  <c r="M3604" i="17"/>
  <c r="N3603" i="17"/>
  <c r="M3603" i="17"/>
  <c r="N3602" i="17"/>
  <c r="M3602" i="17"/>
  <c r="N3601" i="17"/>
  <c r="M3601" i="17"/>
  <c r="N3600" i="17"/>
  <c r="M3600" i="17"/>
  <c r="N3599" i="17"/>
  <c r="M3599" i="17"/>
  <c r="N3598" i="17"/>
  <c r="M3598" i="17"/>
  <c r="N3597" i="17"/>
  <c r="M3597" i="17"/>
  <c r="N3596" i="17"/>
  <c r="M3596" i="17"/>
  <c r="N3595" i="17"/>
  <c r="M3595" i="17"/>
  <c r="N3594" i="17"/>
  <c r="M3594" i="17"/>
  <c r="N3593" i="17"/>
  <c r="M3593" i="17"/>
  <c r="N3592" i="17"/>
  <c r="M3592" i="17"/>
  <c r="N3591" i="17"/>
  <c r="M3591" i="17"/>
  <c r="N3590" i="17"/>
  <c r="M3590" i="17"/>
  <c r="N3589" i="17"/>
  <c r="M3589" i="17"/>
  <c r="N3588" i="17"/>
  <c r="M3588" i="17"/>
  <c r="N3587" i="17"/>
  <c r="M3587" i="17"/>
  <c r="N3586" i="17"/>
  <c r="M3586" i="17"/>
  <c r="N3585" i="17"/>
  <c r="M3585" i="17"/>
  <c r="N3584" i="17"/>
  <c r="M3584" i="17"/>
  <c r="N3583" i="17"/>
  <c r="M3583" i="17"/>
  <c r="N3582" i="17"/>
  <c r="M3582" i="17"/>
  <c r="N3581" i="17"/>
  <c r="M3581" i="17"/>
  <c r="N3580" i="17"/>
  <c r="M3580" i="17"/>
  <c r="N3579" i="17"/>
  <c r="M3579" i="17"/>
  <c r="N3578" i="17"/>
  <c r="M3578" i="17"/>
  <c r="N3577" i="17"/>
  <c r="M3577" i="17"/>
  <c r="N3576" i="17"/>
  <c r="M3576" i="17"/>
  <c r="N3575" i="17"/>
  <c r="M3575" i="17"/>
  <c r="N3574" i="17"/>
  <c r="M3574" i="17"/>
  <c r="N3573" i="17"/>
  <c r="M3573" i="17"/>
  <c r="N3572" i="17"/>
  <c r="M3572" i="17"/>
  <c r="N3571" i="17"/>
  <c r="M3571" i="17"/>
  <c r="N3570" i="17"/>
  <c r="M3570" i="17"/>
  <c r="N3569" i="17"/>
  <c r="M3569" i="17"/>
  <c r="N3568" i="17"/>
  <c r="M3568" i="17"/>
  <c r="N3567" i="17"/>
  <c r="M3567" i="17"/>
  <c r="N3566" i="17"/>
  <c r="M3566" i="17"/>
  <c r="N3565" i="17"/>
  <c r="M3565" i="17"/>
  <c r="N3564" i="17"/>
  <c r="M3564" i="17"/>
  <c r="N3563" i="17"/>
  <c r="M3563" i="17"/>
  <c r="N3562" i="17"/>
  <c r="M3562" i="17"/>
  <c r="N3561" i="17"/>
  <c r="M3561" i="17"/>
  <c r="N3560" i="17"/>
  <c r="M3560" i="17"/>
  <c r="N3559" i="17"/>
  <c r="M3559" i="17"/>
  <c r="N3558" i="17"/>
  <c r="M3558" i="17"/>
  <c r="N3557" i="17"/>
  <c r="M3557" i="17"/>
  <c r="N3556" i="17"/>
  <c r="M3556" i="17"/>
  <c r="N3555" i="17"/>
  <c r="M3555" i="17"/>
  <c r="N3554" i="17"/>
  <c r="M3554" i="17"/>
  <c r="N3553" i="17"/>
  <c r="M3553" i="17"/>
  <c r="N3552" i="17"/>
  <c r="M3552" i="17"/>
  <c r="N3551" i="17"/>
  <c r="M3551" i="17"/>
  <c r="N3550" i="17"/>
  <c r="M3550" i="17"/>
  <c r="N3549" i="17"/>
  <c r="M3549" i="17"/>
  <c r="N3548" i="17"/>
  <c r="M3548" i="17"/>
  <c r="N3547" i="17"/>
  <c r="M3547" i="17"/>
  <c r="N3546" i="17"/>
  <c r="M3546" i="17"/>
  <c r="N3545" i="17"/>
  <c r="M3545" i="17"/>
  <c r="N3544" i="17"/>
  <c r="M3544" i="17"/>
  <c r="N3543" i="17"/>
  <c r="M3543" i="17"/>
  <c r="N3542" i="17"/>
  <c r="M3542" i="17"/>
  <c r="N3541" i="17"/>
  <c r="M3541" i="17"/>
  <c r="N3540" i="17"/>
  <c r="M3540" i="17"/>
  <c r="N3539" i="17"/>
  <c r="M3539" i="17"/>
  <c r="N3538" i="17"/>
  <c r="M3538" i="17"/>
  <c r="N3537" i="17"/>
  <c r="M3537" i="17"/>
  <c r="N3536" i="17"/>
  <c r="M3536" i="17"/>
  <c r="N3535" i="17"/>
  <c r="M3535" i="17"/>
  <c r="N3534" i="17"/>
  <c r="M3534" i="17"/>
  <c r="N3533" i="17"/>
  <c r="M3533" i="17"/>
  <c r="N3532" i="17"/>
  <c r="M3532" i="17"/>
  <c r="N3531" i="17"/>
  <c r="M3531" i="17"/>
  <c r="N3530" i="17"/>
  <c r="M3530" i="17"/>
  <c r="N3529" i="17"/>
  <c r="M3529" i="17"/>
  <c r="N3528" i="17"/>
  <c r="M3528" i="17"/>
  <c r="N3527" i="17"/>
  <c r="M3527" i="17"/>
  <c r="N3526" i="17"/>
  <c r="M3526" i="17"/>
  <c r="N3525" i="17"/>
  <c r="M3525" i="17"/>
  <c r="N3524" i="17"/>
  <c r="M3524" i="17"/>
  <c r="N3523" i="17"/>
  <c r="M3523" i="17"/>
  <c r="N3522" i="17"/>
  <c r="M3522" i="17"/>
  <c r="N3521" i="17"/>
  <c r="M3521" i="17"/>
  <c r="N3520" i="17"/>
  <c r="M3520" i="17"/>
  <c r="N3519" i="17"/>
  <c r="M3519" i="17"/>
  <c r="N3518" i="17"/>
  <c r="M3518" i="17"/>
  <c r="N3517" i="17"/>
  <c r="M3517" i="17"/>
  <c r="N3516" i="17"/>
  <c r="M3516" i="17"/>
  <c r="N3515" i="17"/>
  <c r="M3515" i="17"/>
  <c r="N3514" i="17"/>
  <c r="M3514" i="17"/>
  <c r="N3513" i="17"/>
  <c r="M3513" i="17"/>
  <c r="N3512" i="17"/>
  <c r="M3512" i="17"/>
  <c r="N3511" i="17"/>
  <c r="M3511" i="17"/>
  <c r="N3510" i="17"/>
  <c r="M3510" i="17"/>
  <c r="N3509" i="17"/>
  <c r="M3509" i="17"/>
  <c r="N3508" i="17"/>
  <c r="M3508" i="17"/>
  <c r="N3507" i="17"/>
  <c r="M3507" i="17"/>
  <c r="N3506" i="17"/>
  <c r="M3506" i="17"/>
  <c r="N3505" i="17"/>
  <c r="M3505" i="17"/>
  <c r="N3504" i="17"/>
  <c r="M3504" i="17"/>
  <c r="N3503" i="17"/>
  <c r="M3503" i="17"/>
  <c r="N3502" i="17"/>
  <c r="M3502" i="17"/>
  <c r="N3501" i="17"/>
  <c r="M3501" i="17"/>
  <c r="N3500" i="17"/>
  <c r="M3500" i="17"/>
  <c r="N3499" i="17"/>
  <c r="M3499" i="17"/>
  <c r="N3498" i="17"/>
  <c r="M3498" i="17"/>
  <c r="N3497" i="17"/>
  <c r="M3497" i="17"/>
  <c r="N3496" i="17"/>
  <c r="M3496" i="17"/>
  <c r="N3495" i="17"/>
  <c r="M3495" i="17"/>
  <c r="N3494" i="17"/>
  <c r="M3494" i="17"/>
  <c r="N3493" i="17"/>
  <c r="M3493" i="17"/>
  <c r="N3492" i="17"/>
  <c r="M3492" i="17"/>
  <c r="N3491" i="17"/>
  <c r="M3491" i="17"/>
  <c r="N3490" i="17"/>
  <c r="M3490" i="17"/>
  <c r="N3489" i="17"/>
  <c r="M3489" i="17"/>
  <c r="N3488" i="17"/>
  <c r="M3488" i="17"/>
  <c r="N3487" i="17"/>
  <c r="M3487" i="17"/>
  <c r="N3486" i="17"/>
  <c r="M3486" i="17"/>
  <c r="N3485" i="17"/>
  <c r="M3485" i="17"/>
  <c r="N3484" i="17"/>
  <c r="M3484" i="17"/>
  <c r="N3483" i="17"/>
  <c r="M3483" i="17"/>
  <c r="N3482" i="17"/>
  <c r="M3482" i="17"/>
  <c r="N3481" i="17"/>
  <c r="M3481" i="17"/>
  <c r="N3480" i="17"/>
  <c r="M3480" i="17"/>
  <c r="N3479" i="17"/>
  <c r="M3479" i="17"/>
  <c r="N3478" i="17"/>
  <c r="M3478" i="17"/>
  <c r="N3477" i="17"/>
  <c r="M3477" i="17"/>
  <c r="N3476" i="17"/>
  <c r="M3476" i="17"/>
  <c r="N3475" i="17"/>
  <c r="M3475" i="17"/>
  <c r="N3474" i="17"/>
  <c r="M3474" i="17"/>
  <c r="N3473" i="17"/>
  <c r="M3473" i="17"/>
  <c r="N3472" i="17"/>
  <c r="M3472" i="17"/>
  <c r="N3471" i="17"/>
  <c r="M3471" i="17"/>
  <c r="N3470" i="17"/>
  <c r="M3470" i="17"/>
  <c r="N3469" i="17"/>
  <c r="M3469" i="17"/>
  <c r="N3468" i="17"/>
  <c r="M3468" i="17"/>
  <c r="N3467" i="17"/>
  <c r="M3467" i="17"/>
  <c r="N3466" i="17"/>
  <c r="M3466" i="17"/>
  <c r="N3465" i="17"/>
  <c r="M3465" i="17"/>
  <c r="N3464" i="17"/>
  <c r="M3464" i="17"/>
  <c r="N3463" i="17"/>
  <c r="M3463" i="17"/>
  <c r="N3462" i="17"/>
  <c r="M3462" i="17"/>
  <c r="N3461" i="17"/>
  <c r="M3461" i="17"/>
  <c r="N3460" i="17"/>
  <c r="M3460" i="17"/>
  <c r="N3459" i="17"/>
  <c r="M3459" i="17"/>
  <c r="N3458" i="17"/>
  <c r="M3458" i="17"/>
  <c r="N3457" i="17"/>
  <c r="M3457" i="17"/>
  <c r="N3456" i="17"/>
  <c r="M3456" i="17"/>
  <c r="N3455" i="17"/>
  <c r="M3455" i="17"/>
  <c r="N3454" i="17"/>
  <c r="M3454" i="17"/>
  <c r="N3453" i="17"/>
  <c r="M3453" i="17"/>
  <c r="N3452" i="17"/>
  <c r="M3452" i="17"/>
  <c r="N3451" i="17"/>
  <c r="M3451" i="17"/>
  <c r="N3450" i="17"/>
  <c r="M3450" i="17"/>
  <c r="N3449" i="17"/>
  <c r="M3449" i="17"/>
  <c r="N3448" i="17"/>
  <c r="M3448" i="17"/>
  <c r="N3447" i="17"/>
  <c r="M3447" i="17"/>
  <c r="N3446" i="17"/>
  <c r="M3446" i="17"/>
  <c r="N3445" i="17"/>
  <c r="M3445" i="17"/>
  <c r="N3444" i="17"/>
  <c r="M3444" i="17"/>
  <c r="N3443" i="17"/>
  <c r="M3443" i="17"/>
  <c r="N3442" i="17"/>
  <c r="M3442" i="17"/>
  <c r="N3441" i="17"/>
  <c r="M3441" i="17"/>
  <c r="N3440" i="17"/>
  <c r="M3440" i="17"/>
  <c r="N3439" i="17"/>
  <c r="M3439" i="17"/>
  <c r="N3438" i="17"/>
  <c r="M3438" i="17"/>
  <c r="N3437" i="17"/>
  <c r="M3437" i="17"/>
  <c r="N3436" i="17"/>
  <c r="M3436" i="17"/>
  <c r="N3435" i="17"/>
  <c r="M3435" i="17"/>
  <c r="N3434" i="17"/>
  <c r="M3434" i="17"/>
  <c r="N3433" i="17"/>
  <c r="M3433" i="17"/>
  <c r="N3432" i="17"/>
  <c r="M3432" i="17"/>
  <c r="N3431" i="17"/>
  <c r="M3431" i="17"/>
  <c r="N3430" i="17"/>
  <c r="M3430" i="17"/>
  <c r="N3429" i="17"/>
  <c r="M3429" i="17"/>
  <c r="N3428" i="17"/>
  <c r="M3428" i="17"/>
  <c r="N3427" i="17"/>
  <c r="M3427" i="17"/>
  <c r="N3426" i="17"/>
  <c r="M3426" i="17"/>
  <c r="N3425" i="17"/>
  <c r="M3425" i="17"/>
  <c r="N3424" i="17"/>
  <c r="M3424" i="17"/>
  <c r="N3423" i="17"/>
  <c r="M3423" i="17"/>
  <c r="N3422" i="17"/>
  <c r="M3422" i="17"/>
  <c r="N3421" i="17"/>
  <c r="M3421" i="17"/>
  <c r="N3420" i="17"/>
  <c r="M3420" i="17"/>
  <c r="N3419" i="17"/>
  <c r="M3419" i="17"/>
  <c r="N3418" i="17"/>
  <c r="M3418" i="17"/>
  <c r="N3417" i="17"/>
  <c r="M3417" i="17"/>
  <c r="N3416" i="17"/>
  <c r="M3416" i="17"/>
  <c r="N3415" i="17"/>
  <c r="M3415" i="17"/>
  <c r="N3414" i="17"/>
  <c r="M3414" i="17"/>
  <c r="N3413" i="17"/>
  <c r="M3413" i="17"/>
  <c r="N3412" i="17"/>
  <c r="M3412" i="17"/>
  <c r="N3411" i="17"/>
  <c r="M3411" i="17"/>
  <c r="N3410" i="17"/>
  <c r="M3410" i="17"/>
  <c r="N3409" i="17"/>
  <c r="M3409" i="17"/>
  <c r="N3408" i="17"/>
  <c r="M3408" i="17"/>
  <c r="N3407" i="17"/>
  <c r="M3407" i="17"/>
  <c r="N3406" i="17"/>
  <c r="M3406" i="17"/>
  <c r="N3405" i="17"/>
  <c r="M3405" i="17"/>
  <c r="N3404" i="17"/>
  <c r="M3404" i="17"/>
  <c r="N3403" i="17"/>
  <c r="M3403" i="17"/>
  <c r="N3402" i="17"/>
  <c r="M3402" i="17"/>
  <c r="N3401" i="17"/>
  <c r="M3401" i="17"/>
  <c r="N3400" i="17"/>
  <c r="M3400" i="17"/>
  <c r="N3399" i="17"/>
  <c r="M3399" i="17"/>
  <c r="N3398" i="17"/>
  <c r="M3398" i="17"/>
  <c r="N3397" i="17"/>
  <c r="M3397" i="17"/>
  <c r="N3396" i="17"/>
  <c r="M3396" i="17"/>
  <c r="N3395" i="17"/>
  <c r="M3395" i="17"/>
  <c r="N3394" i="17"/>
  <c r="M3394" i="17"/>
  <c r="N3393" i="17"/>
  <c r="M3393" i="17"/>
  <c r="N3392" i="17"/>
  <c r="M3392" i="17"/>
  <c r="N3391" i="17"/>
  <c r="M3391" i="17"/>
  <c r="N3390" i="17"/>
  <c r="M3390" i="17"/>
  <c r="N3389" i="17"/>
  <c r="M3389" i="17"/>
  <c r="N3388" i="17"/>
  <c r="M3388" i="17"/>
  <c r="N3387" i="17"/>
  <c r="M3387" i="17"/>
  <c r="N3386" i="17"/>
  <c r="M3386" i="17"/>
  <c r="N3385" i="17"/>
  <c r="M3385" i="17"/>
  <c r="N3384" i="17"/>
  <c r="M3384" i="17"/>
  <c r="N3383" i="17"/>
  <c r="M3383" i="17"/>
  <c r="N3382" i="17"/>
  <c r="M3382" i="17"/>
  <c r="N3381" i="17"/>
  <c r="M3381" i="17"/>
  <c r="N3380" i="17"/>
  <c r="M3380" i="17"/>
  <c r="N3379" i="17"/>
  <c r="M3379" i="17"/>
  <c r="N3378" i="17"/>
  <c r="M3378" i="17"/>
  <c r="N3377" i="17"/>
  <c r="M3377" i="17"/>
  <c r="N3376" i="17"/>
  <c r="M3376" i="17"/>
  <c r="N3375" i="17"/>
  <c r="M3375" i="17"/>
  <c r="N3374" i="17"/>
  <c r="M3374" i="17"/>
  <c r="N3373" i="17"/>
  <c r="M3373" i="17"/>
  <c r="N3372" i="17"/>
  <c r="M3372" i="17"/>
  <c r="N3371" i="17"/>
  <c r="M3371" i="17"/>
  <c r="N3370" i="17"/>
  <c r="M3370" i="17"/>
  <c r="N3369" i="17"/>
  <c r="M3369" i="17"/>
  <c r="N3368" i="17"/>
  <c r="M3368" i="17"/>
  <c r="N3367" i="17"/>
  <c r="M3367" i="17"/>
  <c r="N3366" i="17"/>
  <c r="M3366" i="17"/>
  <c r="N3365" i="17"/>
  <c r="M3365" i="17"/>
  <c r="N3364" i="17"/>
  <c r="M3364" i="17"/>
  <c r="N3363" i="17"/>
  <c r="M3363" i="17"/>
  <c r="N3362" i="17"/>
  <c r="M3362" i="17"/>
  <c r="N3361" i="17"/>
  <c r="M3361" i="17"/>
  <c r="N3360" i="17"/>
  <c r="M3360" i="17"/>
  <c r="N3359" i="17"/>
  <c r="M3359" i="17"/>
  <c r="N3358" i="17"/>
  <c r="M3358" i="17"/>
  <c r="N3357" i="17"/>
  <c r="M3357" i="17"/>
  <c r="N3356" i="17"/>
  <c r="M3356" i="17"/>
  <c r="N3355" i="17"/>
  <c r="M3355" i="17"/>
  <c r="N3354" i="17"/>
  <c r="M3354" i="17"/>
  <c r="N3353" i="17"/>
  <c r="M3353" i="17"/>
  <c r="N3352" i="17"/>
  <c r="M3352" i="17"/>
  <c r="N3351" i="17"/>
  <c r="M3351" i="17"/>
  <c r="N3350" i="17"/>
  <c r="M3350" i="17"/>
  <c r="N3349" i="17"/>
  <c r="M3349" i="17"/>
  <c r="N3348" i="17"/>
  <c r="M3348" i="17"/>
  <c r="N3347" i="17"/>
  <c r="M3347" i="17"/>
  <c r="N3346" i="17"/>
  <c r="M3346" i="17"/>
  <c r="N3345" i="17"/>
  <c r="M3345" i="17"/>
  <c r="N3344" i="17"/>
  <c r="M3344" i="17"/>
  <c r="N3343" i="17"/>
  <c r="M3343" i="17"/>
  <c r="N3342" i="17"/>
  <c r="M3342" i="17"/>
  <c r="N3341" i="17"/>
  <c r="M3341" i="17"/>
  <c r="N3340" i="17"/>
  <c r="M3340" i="17"/>
  <c r="N3339" i="17"/>
  <c r="M3339" i="17"/>
  <c r="N3338" i="17"/>
  <c r="M3338" i="17"/>
  <c r="N3337" i="17"/>
  <c r="M3337" i="17"/>
  <c r="N3336" i="17"/>
  <c r="M3336" i="17"/>
  <c r="N3335" i="17"/>
  <c r="M3335" i="17"/>
  <c r="N3334" i="17"/>
  <c r="M3334" i="17"/>
  <c r="N3333" i="17"/>
  <c r="M3333" i="17"/>
  <c r="N3332" i="17"/>
  <c r="M3332" i="17"/>
  <c r="N3331" i="17"/>
  <c r="M3331" i="17"/>
  <c r="N3330" i="17"/>
  <c r="M3330" i="17"/>
  <c r="N3329" i="17"/>
  <c r="M3329" i="17"/>
  <c r="N3328" i="17"/>
  <c r="M3328" i="17"/>
  <c r="N3327" i="17"/>
  <c r="M3327" i="17"/>
  <c r="N3326" i="17"/>
  <c r="M3326" i="17"/>
  <c r="N3325" i="17"/>
  <c r="M3325" i="17"/>
  <c r="N3324" i="17"/>
  <c r="M3324" i="17"/>
  <c r="N3323" i="17"/>
  <c r="M3323" i="17"/>
  <c r="N3322" i="17"/>
  <c r="M3322" i="17"/>
  <c r="N3321" i="17"/>
  <c r="M3321" i="17"/>
  <c r="N3320" i="17"/>
  <c r="M3320" i="17"/>
  <c r="N3319" i="17"/>
  <c r="M3319" i="17"/>
  <c r="N3318" i="17"/>
  <c r="M3318" i="17"/>
  <c r="N3317" i="17"/>
  <c r="M3317" i="17"/>
  <c r="N3316" i="17"/>
  <c r="M3316" i="17"/>
  <c r="N3315" i="17"/>
  <c r="M3315" i="17"/>
  <c r="N3314" i="17"/>
  <c r="M3314" i="17"/>
  <c r="N3313" i="17"/>
  <c r="M3313" i="17"/>
  <c r="N3312" i="17"/>
  <c r="M3312" i="17"/>
  <c r="N3311" i="17"/>
  <c r="M3311" i="17"/>
  <c r="N3310" i="17"/>
  <c r="M3310" i="17"/>
  <c r="N3309" i="17"/>
  <c r="M3309" i="17"/>
  <c r="N3308" i="17"/>
  <c r="M3308" i="17"/>
  <c r="N3307" i="17"/>
  <c r="M3307" i="17"/>
  <c r="N3306" i="17"/>
  <c r="M3306" i="17"/>
  <c r="N3305" i="17"/>
  <c r="M3305" i="17"/>
  <c r="N3304" i="17"/>
  <c r="M3304" i="17"/>
  <c r="N3303" i="17"/>
  <c r="M3303" i="17"/>
  <c r="N3302" i="17"/>
  <c r="M3302" i="17"/>
  <c r="N3301" i="17"/>
  <c r="M3301" i="17"/>
  <c r="N3300" i="17"/>
  <c r="M3300" i="17"/>
  <c r="N3299" i="17"/>
  <c r="M3299" i="17"/>
  <c r="N3298" i="17"/>
  <c r="M3298" i="17"/>
  <c r="N3297" i="17"/>
  <c r="M3297" i="17"/>
  <c r="N3296" i="17"/>
  <c r="M3296" i="17"/>
  <c r="N3295" i="17"/>
  <c r="M3295" i="17"/>
  <c r="N3294" i="17"/>
  <c r="M3294" i="17"/>
  <c r="N3293" i="17"/>
  <c r="M3293" i="17"/>
  <c r="N3292" i="17"/>
  <c r="M3292" i="17"/>
  <c r="N3291" i="17"/>
  <c r="M3291" i="17"/>
  <c r="N3290" i="17"/>
  <c r="M3290" i="17"/>
  <c r="N3289" i="17"/>
  <c r="M3289" i="17"/>
  <c r="N3288" i="17"/>
  <c r="M3288" i="17"/>
  <c r="N3287" i="17"/>
  <c r="M3287" i="17"/>
  <c r="N3286" i="17"/>
  <c r="M3286" i="17"/>
  <c r="N3285" i="17"/>
  <c r="M3285" i="17"/>
  <c r="N3284" i="17"/>
  <c r="M3284" i="17"/>
  <c r="N3283" i="17"/>
  <c r="M3283" i="17"/>
  <c r="N3282" i="17"/>
  <c r="M3282" i="17"/>
  <c r="N3281" i="17"/>
  <c r="M3281" i="17"/>
  <c r="N3280" i="17"/>
  <c r="M3280" i="17"/>
  <c r="N3279" i="17"/>
  <c r="M3279" i="17"/>
  <c r="N3278" i="17"/>
  <c r="M3278" i="17"/>
  <c r="N3277" i="17"/>
  <c r="M3277" i="17"/>
  <c r="N3276" i="17"/>
  <c r="M3276" i="17"/>
  <c r="N3275" i="17"/>
  <c r="M3275" i="17"/>
  <c r="N3274" i="17"/>
  <c r="M3274" i="17"/>
  <c r="N3273" i="17"/>
  <c r="M3273" i="17"/>
  <c r="N3272" i="17"/>
  <c r="M3272" i="17"/>
  <c r="N3271" i="17"/>
  <c r="M3271" i="17"/>
  <c r="N3270" i="17"/>
  <c r="M3270" i="17"/>
  <c r="N3269" i="17"/>
  <c r="M3269" i="17"/>
  <c r="N3268" i="17"/>
  <c r="M3268" i="17"/>
  <c r="N3267" i="17"/>
  <c r="M3267" i="17"/>
  <c r="N3266" i="17"/>
  <c r="M3266" i="17"/>
  <c r="N3265" i="17"/>
  <c r="M3265" i="17"/>
  <c r="N3264" i="17"/>
  <c r="M3264" i="17"/>
  <c r="N3263" i="17"/>
  <c r="M3263" i="17"/>
  <c r="N3262" i="17"/>
  <c r="M3262" i="17"/>
  <c r="N3261" i="17"/>
  <c r="M3261" i="17"/>
  <c r="N3260" i="17"/>
  <c r="M3260" i="17"/>
  <c r="N3259" i="17"/>
  <c r="M3259" i="17"/>
  <c r="N3258" i="17"/>
  <c r="M3258" i="17"/>
  <c r="N3257" i="17"/>
  <c r="M3257" i="17"/>
  <c r="N3256" i="17"/>
  <c r="M3256" i="17"/>
  <c r="N3255" i="17"/>
  <c r="M3255" i="17"/>
  <c r="N3254" i="17"/>
  <c r="M3254" i="17"/>
  <c r="N3253" i="17"/>
  <c r="M3253" i="17"/>
  <c r="N3252" i="17"/>
  <c r="M3252" i="17"/>
  <c r="N3251" i="17"/>
  <c r="M3251" i="17"/>
  <c r="N3250" i="17"/>
  <c r="M3250" i="17"/>
  <c r="N3249" i="17"/>
  <c r="M3249" i="17"/>
  <c r="N3248" i="17"/>
  <c r="M3248" i="17"/>
  <c r="N3247" i="17"/>
  <c r="M3247" i="17"/>
  <c r="N3246" i="17"/>
  <c r="M3246" i="17"/>
  <c r="N3245" i="17"/>
  <c r="M3245" i="17"/>
  <c r="N3244" i="17"/>
  <c r="M3244" i="17"/>
  <c r="N3243" i="17"/>
  <c r="M3243" i="17"/>
  <c r="N3242" i="17"/>
  <c r="M3242" i="17"/>
  <c r="N3241" i="17"/>
  <c r="M3241" i="17"/>
  <c r="N3240" i="17"/>
  <c r="M3240" i="17"/>
  <c r="N3239" i="17"/>
  <c r="M3239" i="17"/>
  <c r="N3238" i="17"/>
  <c r="M3238" i="17"/>
  <c r="N3237" i="17"/>
  <c r="M3237" i="17"/>
  <c r="N3236" i="17"/>
  <c r="M3236" i="17"/>
  <c r="N3235" i="17"/>
  <c r="M3235" i="17"/>
  <c r="N3234" i="17"/>
  <c r="M3234" i="17"/>
  <c r="N3233" i="17"/>
  <c r="M3233" i="17"/>
  <c r="N3232" i="17"/>
  <c r="M3232" i="17"/>
  <c r="N3231" i="17"/>
  <c r="M3231" i="17"/>
  <c r="N3230" i="17"/>
  <c r="M3230" i="17"/>
  <c r="N3229" i="17"/>
  <c r="M3229" i="17"/>
  <c r="N3228" i="17"/>
  <c r="M3228" i="17"/>
  <c r="N3227" i="17"/>
  <c r="M3227" i="17"/>
  <c r="N3226" i="17"/>
  <c r="M3226" i="17"/>
  <c r="N3225" i="17"/>
  <c r="M3225" i="17"/>
  <c r="N3224" i="17"/>
  <c r="M3224" i="17"/>
  <c r="N3223" i="17"/>
  <c r="M3223" i="17"/>
  <c r="N3222" i="17"/>
  <c r="M3222" i="17"/>
  <c r="N3221" i="17"/>
  <c r="M3221" i="17"/>
  <c r="N3220" i="17"/>
  <c r="M3220" i="17"/>
  <c r="N3219" i="17"/>
  <c r="M3219" i="17"/>
  <c r="N3218" i="17"/>
  <c r="M3218" i="17"/>
  <c r="N3217" i="17"/>
  <c r="M3217" i="17"/>
  <c r="N3216" i="17"/>
  <c r="M3216" i="17"/>
  <c r="N3215" i="17"/>
  <c r="M3215" i="17"/>
  <c r="N3214" i="17"/>
  <c r="M3214" i="17"/>
  <c r="N3213" i="17"/>
  <c r="M3213" i="17"/>
  <c r="N3212" i="17"/>
  <c r="M3212" i="17"/>
  <c r="N3211" i="17"/>
  <c r="M3211" i="17"/>
  <c r="N3210" i="17"/>
  <c r="M3210" i="17"/>
  <c r="N3209" i="17"/>
  <c r="M3209" i="17"/>
  <c r="N3208" i="17"/>
  <c r="M3208" i="17"/>
  <c r="N3207" i="17"/>
  <c r="M3207" i="17"/>
  <c r="N3206" i="17"/>
  <c r="M3206" i="17"/>
  <c r="N3205" i="17"/>
  <c r="M3205" i="17"/>
  <c r="N3204" i="17"/>
  <c r="M3204" i="17"/>
  <c r="N3203" i="17"/>
  <c r="M3203" i="17"/>
  <c r="N3202" i="17"/>
  <c r="M3202" i="17"/>
  <c r="N3201" i="17"/>
  <c r="M3201" i="17"/>
  <c r="N3200" i="17"/>
  <c r="M3200" i="17"/>
  <c r="N3199" i="17"/>
  <c r="M3199" i="17"/>
  <c r="N3198" i="17"/>
  <c r="M3198" i="17"/>
  <c r="N3197" i="17"/>
  <c r="M3197" i="17"/>
  <c r="N3196" i="17"/>
  <c r="M3196" i="17"/>
  <c r="N3195" i="17"/>
  <c r="M3195" i="17"/>
  <c r="N3194" i="17"/>
  <c r="M3194" i="17"/>
  <c r="N3193" i="17"/>
  <c r="M3193" i="17"/>
  <c r="N3192" i="17"/>
  <c r="M3192" i="17"/>
  <c r="N3191" i="17"/>
  <c r="M3191" i="17"/>
  <c r="N3190" i="17"/>
  <c r="M3190" i="17"/>
  <c r="N3189" i="17"/>
  <c r="M3189" i="17"/>
  <c r="N3188" i="17"/>
  <c r="M3188" i="17"/>
  <c r="N3187" i="17"/>
  <c r="M3187" i="17"/>
  <c r="N3186" i="17"/>
  <c r="M3186" i="17"/>
  <c r="N3185" i="17"/>
  <c r="M3185" i="17"/>
  <c r="N3184" i="17"/>
  <c r="M3184" i="17"/>
  <c r="N3183" i="17"/>
  <c r="M3183" i="17"/>
  <c r="N3182" i="17"/>
  <c r="M3182" i="17"/>
  <c r="N3181" i="17"/>
  <c r="M3181" i="17"/>
  <c r="N3180" i="17"/>
  <c r="M3180" i="17"/>
  <c r="N3179" i="17"/>
  <c r="M3179" i="17"/>
  <c r="N3178" i="17"/>
  <c r="M3178" i="17"/>
  <c r="N3177" i="17"/>
  <c r="M3177" i="17"/>
  <c r="N3176" i="17"/>
  <c r="M3176" i="17"/>
  <c r="N3175" i="17"/>
  <c r="M3175" i="17"/>
  <c r="N3174" i="17"/>
  <c r="M3174" i="17"/>
  <c r="N3173" i="17"/>
  <c r="M3173" i="17"/>
  <c r="N3172" i="17"/>
  <c r="M3172" i="17"/>
  <c r="N3171" i="17"/>
  <c r="M3171" i="17"/>
  <c r="N3170" i="17"/>
  <c r="M3170" i="17"/>
  <c r="N3169" i="17"/>
  <c r="M3169" i="17"/>
  <c r="N3168" i="17"/>
  <c r="M3168" i="17"/>
  <c r="N3167" i="17"/>
  <c r="M3167" i="17"/>
  <c r="N3166" i="17"/>
  <c r="M3166" i="17"/>
  <c r="N3165" i="17"/>
  <c r="M3165" i="17"/>
  <c r="N3164" i="17"/>
  <c r="M3164" i="17"/>
  <c r="N3163" i="17"/>
  <c r="M3163" i="17"/>
  <c r="N3162" i="17"/>
  <c r="M3162" i="17"/>
  <c r="N3161" i="17"/>
  <c r="M3161" i="17"/>
  <c r="N3160" i="17"/>
  <c r="M3160" i="17"/>
  <c r="N3159" i="17"/>
  <c r="M3159" i="17"/>
  <c r="N3158" i="17"/>
  <c r="M3158" i="17"/>
  <c r="N3157" i="17"/>
  <c r="M3157" i="17"/>
  <c r="N3156" i="17"/>
  <c r="M3156" i="17"/>
  <c r="N3155" i="17"/>
  <c r="M3155" i="17"/>
  <c r="N3154" i="17"/>
  <c r="M3154" i="17"/>
  <c r="N3153" i="17"/>
  <c r="M3153" i="17"/>
  <c r="N3152" i="17"/>
  <c r="M3152" i="17"/>
  <c r="N3151" i="17"/>
  <c r="M3151" i="17"/>
  <c r="N3150" i="17"/>
  <c r="M3150" i="17"/>
  <c r="N3149" i="17"/>
  <c r="M3149" i="17"/>
  <c r="N3148" i="17"/>
  <c r="M3148" i="17"/>
  <c r="N3147" i="17"/>
  <c r="M3147" i="17"/>
  <c r="N3146" i="17"/>
  <c r="M3146" i="17"/>
  <c r="N3145" i="17"/>
  <c r="M3145" i="17"/>
  <c r="N3144" i="17"/>
  <c r="M3144" i="17"/>
  <c r="N3143" i="17"/>
  <c r="M3143" i="17"/>
  <c r="N3142" i="17"/>
  <c r="M3142" i="17"/>
  <c r="N3141" i="17"/>
  <c r="M3141" i="17"/>
  <c r="N3140" i="17"/>
  <c r="M3140" i="17"/>
  <c r="N3139" i="17"/>
  <c r="M3139" i="17"/>
  <c r="N3138" i="17"/>
  <c r="M3138" i="17"/>
  <c r="N3137" i="17"/>
  <c r="M3137" i="17"/>
  <c r="N3136" i="17"/>
  <c r="M3136" i="17"/>
  <c r="N3135" i="17"/>
  <c r="M3135" i="17"/>
  <c r="N3134" i="17"/>
  <c r="M3134" i="17"/>
  <c r="N3133" i="17"/>
  <c r="M3133" i="17"/>
  <c r="N3132" i="17"/>
  <c r="M3132" i="17"/>
  <c r="N3131" i="17"/>
  <c r="M3131" i="17"/>
  <c r="N3130" i="17"/>
  <c r="M3130" i="17"/>
  <c r="N3129" i="17"/>
  <c r="M3129" i="17"/>
  <c r="N3128" i="17"/>
  <c r="M3128" i="17"/>
  <c r="N3127" i="17"/>
  <c r="M3127" i="17"/>
  <c r="N3126" i="17"/>
  <c r="M3126" i="17"/>
  <c r="N3125" i="17"/>
  <c r="M3125" i="17"/>
  <c r="N3124" i="17"/>
  <c r="M3124" i="17"/>
  <c r="N3123" i="17"/>
  <c r="M3123" i="17"/>
  <c r="N3122" i="17"/>
  <c r="M3122" i="17"/>
  <c r="N3121" i="17"/>
  <c r="M3121" i="17"/>
  <c r="N3120" i="17"/>
  <c r="M3120" i="17"/>
  <c r="N3119" i="17"/>
  <c r="M3119" i="17"/>
  <c r="N3118" i="17"/>
  <c r="M3118" i="17"/>
  <c r="N3117" i="17"/>
  <c r="M3117" i="17"/>
  <c r="N3116" i="17"/>
  <c r="M3116" i="17"/>
  <c r="N3115" i="17"/>
  <c r="M3115" i="17"/>
  <c r="N3114" i="17"/>
  <c r="M3114" i="17"/>
  <c r="N3113" i="17"/>
  <c r="M3113" i="17"/>
  <c r="N3112" i="17"/>
  <c r="M3112" i="17"/>
  <c r="N3111" i="17"/>
  <c r="M3111" i="17"/>
  <c r="N3110" i="17"/>
  <c r="M3110" i="17"/>
  <c r="N3109" i="17"/>
  <c r="M3109" i="17"/>
  <c r="N3108" i="17"/>
  <c r="M3108" i="17"/>
  <c r="N3107" i="17"/>
  <c r="M3107" i="17"/>
  <c r="N3106" i="17"/>
  <c r="M3106" i="17"/>
  <c r="N3105" i="17"/>
  <c r="M3105" i="17"/>
  <c r="N3104" i="17"/>
  <c r="M3104" i="17"/>
  <c r="N3103" i="17"/>
  <c r="M3103" i="17"/>
  <c r="N3102" i="17"/>
  <c r="M3102" i="17"/>
  <c r="N3101" i="17"/>
  <c r="M3101" i="17"/>
  <c r="N3100" i="17"/>
  <c r="M3100" i="17"/>
  <c r="N3099" i="17"/>
  <c r="M3099" i="17"/>
  <c r="N3098" i="17"/>
  <c r="M3098" i="17"/>
  <c r="N3097" i="17"/>
  <c r="M3097" i="17"/>
  <c r="N3096" i="17"/>
  <c r="M3096" i="17"/>
  <c r="N3095" i="17"/>
  <c r="M3095" i="17"/>
  <c r="N3094" i="17"/>
  <c r="M3094" i="17"/>
  <c r="N3093" i="17"/>
  <c r="M3093" i="17"/>
  <c r="N3092" i="17"/>
  <c r="M3092" i="17"/>
  <c r="N3091" i="17"/>
  <c r="M3091" i="17"/>
  <c r="N3090" i="17"/>
  <c r="M3090" i="17"/>
  <c r="N3089" i="17"/>
  <c r="M3089" i="17"/>
  <c r="N3088" i="17"/>
  <c r="M3088" i="17"/>
  <c r="N3087" i="17"/>
  <c r="M3087" i="17"/>
  <c r="N3086" i="17"/>
  <c r="M3086" i="17"/>
  <c r="N3085" i="17"/>
  <c r="M3085" i="17"/>
  <c r="N3084" i="17"/>
  <c r="M3084" i="17"/>
  <c r="N3083" i="17"/>
  <c r="M3083" i="17"/>
  <c r="N3082" i="17"/>
  <c r="M3082" i="17"/>
  <c r="N3081" i="17"/>
  <c r="M3081" i="17"/>
  <c r="N3080" i="17"/>
  <c r="M3080" i="17"/>
  <c r="N3079" i="17"/>
  <c r="M3079" i="17"/>
  <c r="N3078" i="17"/>
  <c r="M3078" i="17"/>
  <c r="N3077" i="17"/>
  <c r="M3077" i="17"/>
  <c r="N3076" i="17"/>
  <c r="M3076" i="17"/>
  <c r="N3075" i="17"/>
  <c r="M3075" i="17"/>
  <c r="N3074" i="17"/>
  <c r="M3074" i="17"/>
  <c r="N3073" i="17"/>
  <c r="M3073" i="17"/>
  <c r="N3072" i="17"/>
  <c r="M3072" i="17"/>
  <c r="N3071" i="17"/>
  <c r="M3071" i="17"/>
  <c r="N3070" i="17"/>
  <c r="M3070" i="17"/>
  <c r="N3069" i="17"/>
  <c r="M3069" i="17"/>
  <c r="N3068" i="17"/>
  <c r="M3068" i="17"/>
  <c r="N3067" i="17"/>
  <c r="M3067" i="17"/>
  <c r="N3066" i="17"/>
  <c r="M3066" i="17"/>
  <c r="N3065" i="17"/>
  <c r="M3065" i="17"/>
  <c r="N3064" i="17"/>
  <c r="M3064" i="17"/>
  <c r="N3063" i="17"/>
  <c r="M3063" i="17"/>
  <c r="N3062" i="17"/>
  <c r="M3062" i="17"/>
  <c r="N3061" i="17"/>
  <c r="M3061" i="17"/>
  <c r="N3060" i="17"/>
  <c r="M3060" i="17"/>
  <c r="N3059" i="17"/>
  <c r="M3059" i="17"/>
  <c r="N3058" i="17"/>
  <c r="M3058" i="17"/>
  <c r="N3057" i="17"/>
  <c r="M3057" i="17"/>
  <c r="N3056" i="17"/>
  <c r="M3056" i="17"/>
  <c r="N3055" i="17"/>
  <c r="M3055" i="17"/>
  <c r="N3054" i="17"/>
  <c r="M3054" i="17"/>
  <c r="N3053" i="17"/>
  <c r="M3053" i="17"/>
  <c r="N3052" i="17"/>
  <c r="M3052" i="17"/>
  <c r="N3051" i="17"/>
  <c r="M3051" i="17"/>
  <c r="N3050" i="17"/>
  <c r="M3050" i="17"/>
  <c r="N3049" i="17"/>
  <c r="M3049" i="17"/>
  <c r="N3048" i="17"/>
  <c r="M3048" i="17"/>
  <c r="N3047" i="17"/>
  <c r="M3047" i="17"/>
  <c r="N3046" i="17"/>
  <c r="M3046" i="17"/>
  <c r="N3045" i="17"/>
  <c r="M3045" i="17"/>
  <c r="N3044" i="17"/>
  <c r="M3044" i="17"/>
  <c r="N3043" i="17"/>
  <c r="M3043" i="17"/>
  <c r="N3042" i="17"/>
  <c r="M3042" i="17"/>
  <c r="N3041" i="17"/>
  <c r="M3041" i="17"/>
  <c r="N3040" i="17"/>
  <c r="M3040" i="17"/>
  <c r="N3039" i="17"/>
  <c r="M3039" i="17"/>
  <c r="N3038" i="17"/>
  <c r="M3038" i="17"/>
  <c r="N3037" i="17"/>
  <c r="M3037" i="17"/>
  <c r="N3036" i="17"/>
  <c r="M3036" i="17"/>
  <c r="N3035" i="17"/>
  <c r="M3035" i="17"/>
  <c r="N3034" i="17"/>
  <c r="M3034" i="17"/>
  <c r="N3033" i="17"/>
  <c r="M3033" i="17"/>
  <c r="N3032" i="17"/>
  <c r="M3032" i="17"/>
  <c r="N3031" i="17"/>
  <c r="M3031" i="17"/>
  <c r="N3030" i="17"/>
  <c r="M3030" i="17"/>
  <c r="N3029" i="17"/>
  <c r="M3029" i="17"/>
  <c r="N3028" i="17"/>
  <c r="M3028" i="17"/>
  <c r="N3027" i="17"/>
  <c r="M3027" i="17"/>
  <c r="N3026" i="17"/>
  <c r="M3026" i="17"/>
  <c r="N3025" i="17"/>
  <c r="M3025" i="17"/>
  <c r="N3024" i="17"/>
  <c r="M3024" i="17"/>
  <c r="N3023" i="17"/>
  <c r="M3023" i="17"/>
  <c r="N3022" i="17"/>
  <c r="M3022" i="17"/>
  <c r="N3021" i="17"/>
  <c r="M3021" i="17"/>
  <c r="N3020" i="17"/>
  <c r="M3020" i="17"/>
  <c r="N3019" i="17"/>
  <c r="M3019" i="17"/>
  <c r="N3018" i="17"/>
  <c r="M3018" i="17"/>
  <c r="N3017" i="17"/>
  <c r="M3017" i="17"/>
  <c r="N3016" i="17"/>
  <c r="M3016" i="17"/>
  <c r="N3015" i="17"/>
  <c r="M3015" i="17"/>
  <c r="N3014" i="17"/>
  <c r="M3014" i="17"/>
  <c r="N3013" i="17"/>
  <c r="M3013" i="17"/>
  <c r="N3012" i="17"/>
  <c r="M3012" i="17"/>
  <c r="N3011" i="17"/>
  <c r="M3011" i="17"/>
  <c r="N3010" i="17"/>
  <c r="M3010" i="17"/>
  <c r="N3009" i="17"/>
  <c r="M3009" i="17"/>
  <c r="N3008" i="17"/>
  <c r="M3008" i="17"/>
  <c r="N3007" i="17"/>
  <c r="M3007" i="17"/>
  <c r="N3006" i="17"/>
  <c r="M3006" i="17"/>
  <c r="N3005" i="17"/>
  <c r="M3005" i="17"/>
  <c r="N3004" i="17"/>
  <c r="M3004" i="17"/>
  <c r="N3003" i="17"/>
  <c r="M3003" i="17"/>
  <c r="N3002" i="17"/>
  <c r="M3002" i="17"/>
  <c r="N3001" i="17"/>
  <c r="M3001" i="17"/>
  <c r="N3000" i="17"/>
  <c r="M3000" i="17"/>
  <c r="N2999" i="17"/>
  <c r="M2999" i="17"/>
  <c r="N2998" i="17"/>
  <c r="M2998" i="17"/>
  <c r="N2997" i="17"/>
  <c r="M2997" i="17"/>
  <c r="N2996" i="17"/>
  <c r="M2996" i="17"/>
  <c r="N2995" i="17"/>
  <c r="M2995" i="17"/>
  <c r="N2994" i="17"/>
  <c r="M2994" i="17"/>
  <c r="N2993" i="17"/>
  <c r="M2993" i="17"/>
  <c r="N2992" i="17"/>
  <c r="M2992" i="17"/>
  <c r="N2991" i="17"/>
  <c r="M2991" i="17"/>
  <c r="N2990" i="17"/>
  <c r="M2990" i="17"/>
  <c r="N2989" i="17"/>
  <c r="M2989" i="17"/>
  <c r="N2988" i="17"/>
  <c r="M2988" i="17"/>
  <c r="N2987" i="17"/>
  <c r="M2987" i="17"/>
  <c r="N2986" i="17"/>
  <c r="M2986" i="17"/>
  <c r="N2985" i="17"/>
  <c r="M2985" i="17"/>
  <c r="N2984" i="17"/>
  <c r="M2984" i="17"/>
  <c r="N2983" i="17"/>
  <c r="M2983" i="17"/>
  <c r="N2982" i="17"/>
  <c r="M2982" i="17"/>
  <c r="N2981" i="17"/>
  <c r="M2981" i="17"/>
  <c r="N2980" i="17"/>
  <c r="M2980" i="17"/>
  <c r="N2979" i="17"/>
  <c r="M2979" i="17"/>
  <c r="N2978" i="17"/>
  <c r="M2978" i="17"/>
  <c r="N2977" i="17"/>
  <c r="M2977" i="17"/>
  <c r="N2976" i="17"/>
  <c r="M2976" i="17"/>
  <c r="N2975" i="17"/>
  <c r="M2975" i="17"/>
  <c r="N2974" i="17"/>
  <c r="M2974" i="17"/>
  <c r="N2973" i="17"/>
  <c r="M2973" i="17"/>
  <c r="N2972" i="17"/>
  <c r="M2972" i="17"/>
  <c r="N2971" i="17"/>
  <c r="M2971" i="17"/>
  <c r="N2970" i="17"/>
  <c r="M2970" i="17"/>
  <c r="N2969" i="17"/>
  <c r="M2969" i="17"/>
  <c r="N2968" i="17"/>
  <c r="M2968" i="17"/>
  <c r="N2967" i="17"/>
  <c r="M2967" i="17"/>
  <c r="N2966" i="17"/>
  <c r="M2966" i="17"/>
  <c r="N2965" i="17"/>
  <c r="M2965" i="17"/>
  <c r="N2964" i="17"/>
  <c r="M2964" i="17"/>
  <c r="N2963" i="17"/>
  <c r="M2963" i="17"/>
  <c r="N2962" i="17"/>
  <c r="M2962" i="17"/>
  <c r="N2961" i="17"/>
  <c r="M2961" i="17"/>
  <c r="N2960" i="17"/>
  <c r="M2960" i="17"/>
  <c r="N2959" i="17"/>
  <c r="M2959" i="17"/>
  <c r="N2958" i="17"/>
  <c r="M2958" i="17"/>
  <c r="N2957" i="17"/>
  <c r="M2957" i="17"/>
  <c r="N2956" i="17"/>
  <c r="M2956" i="17"/>
  <c r="N2955" i="17"/>
  <c r="M2955" i="17"/>
  <c r="N2954" i="17"/>
  <c r="M2954" i="17"/>
  <c r="N2953" i="17"/>
  <c r="M2953" i="17"/>
  <c r="N2952" i="17"/>
  <c r="M2952" i="17"/>
  <c r="N2951" i="17"/>
  <c r="M2951" i="17"/>
  <c r="N2950" i="17"/>
  <c r="M2950" i="17"/>
  <c r="N2949" i="17"/>
  <c r="M2949" i="17"/>
  <c r="N2948" i="17"/>
  <c r="M2948" i="17"/>
  <c r="N2947" i="17"/>
  <c r="M2947" i="17"/>
  <c r="N2946" i="17"/>
  <c r="M2946" i="17"/>
  <c r="N2945" i="17"/>
  <c r="M2945" i="17"/>
  <c r="N2944" i="17"/>
  <c r="M2944" i="17"/>
  <c r="N2943" i="17"/>
  <c r="M2943" i="17"/>
  <c r="N2942" i="17"/>
  <c r="M2942" i="17"/>
  <c r="N2941" i="17"/>
  <c r="M2941" i="17"/>
  <c r="N2940" i="17"/>
  <c r="M2940" i="17"/>
  <c r="N2939" i="17"/>
  <c r="M2939" i="17"/>
  <c r="N2938" i="17"/>
  <c r="M2938" i="17"/>
  <c r="N2937" i="17"/>
  <c r="M2937" i="17"/>
  <c r="N2936" i="17"/>
  <c r="M2936" i="17"/>
  <c r="N2935" i="17"/>
  <c r="M2935" i="17"/>
  <c r="N2934" i="17"/>
  <c r="M2934" i="17"/>
  <c r="N2933" i="17"/>
  <c r="M2933" i="17"/>
  <c r="N2932" i="17"/>
  <c r="M2932" i="17"/>
  <c r="N2931" i="17"/>
  <c r="M2931" i="17"/>
  <c r="N2930" i="17"/>
  <c r="M2930" i="17"/>
  <c r="N2929" i="17"/>
  <c r="M2929" i="17"/>
  <c r="N2928" i="17"/>
  <c r="M2928" i="17"/>
  <c r="N2927" i="17"/>
  <c r="M2927" i="17"/>
  <c r="N2926" i="17"/>
  <c r="M2926" i="17"/>
  <c r="N2925" i="17"/>
  <c r="M2925" i="17"/>
  <c r="N2924" i="17"/>
  <c r="M2924" i="17"/>
  <c r="N2923" i="17"/>
  <c r="M2923" i="17"/>
  <c r="N2922" i="17"/>
  <c r="M2922" i="17"/>
  <c r="N2921" i="17"/>
  <c r="M2921" i="17"/>
  <c r="N2920" i="17"/>
  <c r="M2920" i="17"/>
  <c r="N2919" i="17"/>
  <c r="M2919" i="17"/>
  <c r="N2918" i="17"/>
  <c r="M2918" i="17"/>
  <c r="N2917" i="17"/>
  <c r="M2917" i="17"/>
  <c r="N2916" i="17"/>
  <c r="M2916" i="17"/>
  <c r="N2915" i="17"/>
  <c r="M2915" i="17"/>
  <c r="N2914" i="17"/>
  <c r="M2914" i="17"/>
  <c r="N2913" i="17"/>
  <c r="M2913" i="17"/>
  <c r="N2912" i="17"/>
  <c r="M2912" i="17"/>
  <c r="N2911" i="17"/>
  <c r="M2911" i="17"/>
  <c r="N2910" i="17"/>
  <c r="M2910" i="17"/>
  <c r="N2909" i="17"/>
  <c r="M2909" i="17"/>
  <c r="N2908" i="17"/>
  <c r="M2908" i="17"/>
  <c r="N2907" i="17"/>
  <c r="M2907" i="17"/>
  <c r="N2906" i="17"/>
  <c r="M2906" i="17"/>
  <c r="N2905" i="17"/>
  <c r="M2905" i="17"/>
  <c r="N2904" i="17"/>
  <c r="M2904" i="17"/>
  <c r="N2903" i="17"/>
  <c r="M2903" i="17"/>
  <c r="N2902" i="17"/>
  <c r="M2902" i="17"/>
  <c r="N2901" i="17"/>
  <c r="M2901" i="17"/>
  <c r="N2900" i="17"/>
  <c r="M2900" i="17"/>
  <c r="N2899" i="17"/>
  <c r="M2899" i="17"/>
  <c r="N2898" i="17"/>
  <c r="M2898" i="17"/>
  <c r="N2897" i="17"/>
  <c r="M2897" i="17"/>
  <c r="N2896" i="17"/>
  <c r="M2896" i="17"/>
  <c r="N2895" i="17"/>
  <c r="M2895" i="17"/>
  <c r="N2894" i="17"/>
  <c r="M2894" i="17"/>
  <c r="N2893" i="17"/>
  <c r="M2893" i="17"/>
  <c r="N2892" i="17"/>
  <c r="M2892" i="17"/>
  <c r="N2891" i="17"/>
  <c r="M2891" i="17"/>
  <c r="N2890" i="17"/>
  <c r="M2890" i="17"/>
  <c r="N2889" i="17"/>
  <c r="M2889" i="17"/>
  <c r="N2888" i="17"/>
  <c r="M2888" i="17"/>
  <c r="N2887" i="17"/>
  <c r="M2887" i="17"/>
  <c r="N2886" i="17"/>
  <c r="M2886" i="17"/>
  <c r="N2885" i="17"/>
  <c r="M2885" i="17"/>
  <c r="N2884" i="17"/>
  <c r="M2884" i="17"/>
  <c r="N2883" i="17"/>
  <c r="M2883" i="17"/>
  <c r="N2882" i="17"/>
  <c r="M2882" i="17"/>
  <c r="N2881" i="17"/>
  <c r="M2881" i="17"/>
  <c r="N2880" i="17"/>
  <c r="M2880" i="17"/>
  <c r="N2879" i="17"/>
  <c r="M2879" i="17"/>
  <c r="N2878" i="17"/>
  <c r="M2878" i="17"/>
  <c r="N2877" i="17"/>
  <c r="M2877" i="17"/>
  <c r="N2876" i="17"/>
  <c r="M2876" i="17"/>
  <c r="N2875" i="17"/>
  <c r="M2875" i="17"/>
  <c r="N2874" i="17"/>
  <c r="M2874" i="17"/>
  <c r="N2873" i="17"/>
  <c r="M2873" i="17"/>
  <c r="N2872" i="17"/>
  <c r="M2872" i="17"/>
  <c r="N2871" i="17"/>
  <c r="M2871" i="17"/>
  <c r="N2870" i="17"/>
  <c r="M2870" i="17"/>
  <c r="N2869" i="17"/>
  <c r="M2869" i="17"/>
  <c r="N2868" i="17"/>
  <c r="M2868" i="17"/>
  <c r="N2867" i="17"/>
  <c r="M2867" i="17"/>
  <c r="N2866" i="17"/>
  <c r="M2866" i="17"/>
  <c r="N2865" i="17"/>
  <c r="M2865" i="17"/>
  <c r="N2864" i="17"/>
  <c r="M2864" i="17"/>
  <c r="N2863" i="17"/>
  <c r="M2863" i="17"/>
  <c r="N2862" i="17"/>
  <c r="M2862" i="17"/>
  <c r="N2861" i="17"/>
  <c r="M2861" i="17"/>
  <c r="N2860" i="17"/>
  <c r="M2860" i="17"/>
  <c r="N2859" i="17"/>
  <c r="M2859" i="17"/>
  <c r="N2858" i="17"/>
  <c r="M2858" i="17"/>
  <c r="N2857" i="17"/>
  <c r="M2857" i="17"/>
  <c r="N2856" i="17"/>
  <c r="M2856" i="17"/>
  <c r="N2855" i="17"/>
  <c r="M2855" i="17"/>
  <c r="N2854" i="17"/>
  <c r="M2854" i="17"/>
  <c r="N2853" i="17"/>
  <c r="M2853" i="17"/>
  <c r="N2852" i="17"/>
  <c r="M2852" i="17"/>
  <c r="N2851" i="17"/>
  <c r="M2851" i="17"/>
  <c r="N2850" i="17"/>
  <c r="M2850" i="17"/>
  <c r="N2849" i="17"/>
  <c r="M2849" i="17"/>
  <c r="N2848" i="17"/>
  <c r="M2848" i="17"/>
  <c r="N2847" i="17"/>
  <c r="M2847" i="17"/>
  <c r="N2846" i="17"/>
  <c r="M2846" i="17"/>
  <c r="N2845" i="17"/>
  <c r="M2845" i="17"/>
  <c r="N2844" i="17"/>
  <c r="M2844" i="17"/>
  <c r="N2843" i="17"/>
  <c r="M2843" i="17"/>
  <c r="N2842" i="17"/>
  <c r="M2842" i="17"/>
  <c r="N2841" i="17"/>
  <c r="M2841" i="17"/>
  <c r="N2840" i="17"/>
  <c r="M2840" i="17"/>
  <c r="N2839" i="17"/>
  <c r="M2839" i="17"/>
  <c r="N2838" i="17"/>
  <c r="M2838" i="17"/>
  <c r="N2837" i="17"/>
  <c r="M2837" i="17"/>
  <c r="N2836" i="17"/>
  <c r="M2836" i="17"/>
  <c r="N2835" i="17"/>
  <c r="M2835" i="17"/>
  <c r="N2834" i="17"/>
  <c r="M2834" i="17"/>
  <c r="N2833" i="17"/>
  <c r="M2833" i="17"/>
  <c r="N2832" i="17"/>
  <c r="M2832" i="17"/>
  <c r="N2831" i="17"/>
  <c r="M2831" i="17"/>
  <c r="N2830" i="17"/>
  <c r="M2830" i="17"/>
  <c r="N2829" i="17"/>
  <c r="M2829" i="17"/>
  <c r="N2828" i="17"/>
  <c r="M2828" i="17"/>
  <c r="N2827" i="17"/>
  <c r="M2827" i="17"/>
  <c r="N2826" i="17"/>
  <c r="M2826" i="17"/>
  <c r="N2825" i="17"/>
  <c r="M2825" i="17"/>
  <c r="N2824" i="17"/>
  <c r="M2824" i="17"/>
  <c r="N2823" i="17"/>
  <c r="M2823" i="17"/>
  <c r="N2822" i="17"/>
  <c r="M2822" i="17"/>
  <c r="N2821" i="17"/>
  <c r="M2821" i="17"/>
  <c r="N2820" i="17"/>
  <c r="M2820" i="17"/>
  <c r="N2819" i="17"/>
  <c r="M2819" i="17"/>
  <c r="N2818" i="17"/>
  <c r="M2818" i="17"/>
  <c r="N2817" i="17"/>
  <c r="M2817" i="17"/>
  <c r="N2816" i="17"/>
  <c r="M2816" i="17"/>
  <c r="N2815" i="17"/>
  <c r="M2815" i="17"/>
  <c r="N2814" i="17"/>
  <c r="M2814" i="17"/>
  <c r="N2813" i="17"/>
  <c r="M2813" i="17"/>
  <c r="N2812" i="17"/>
  <c r="M2812" i="17"/>
  <c r="N2811" i="17"/>
  <c r="M2811" i="17"/>
  <c r="N2810" i="17"/>
  <c r="M2810" i="17"/>
  <c r="N2809" i="17"/>
  <c r="M2809" i="17"/>
  <c r="N2808" i="17"/>
  <c r="M2808" i="17"/>
  <c r="N2807" i="17"/>
  <c r="M2807" i="17"/>
  <c r="N2806" i="17"/>
  <c r="M2806" i="17"/>
  <c r="N2805" i="17"/>
  <c r="M2805" i="17"/>
  <c r="N2804" i="17"/>
  <c r="M2804" i="17"/>
  <c r="N2803" i="17"/>
  <c r="M2803" i="17"/>
  <c r="N2802" i="17"/>
  <c r="M2802" i="17"/>
  <c r="N2801" i="17"/>
  <c r="M2801" i="17"/>
  <c r="N2800" i="17"/>
  <c r="M2800" i="17"/>
  <c r="N2799" i="17"/>
  <c r="M2799" i="17"/>
  <c r="N2798" i="17"/>
  <c r="M2798" i="17"/>
  <c r="N2797" i="17"/>
  <c r="M2797" i="17"/>
  <c r="N2796" i="17"/>
  <c r="M2796" i="17"/>
  <c r="N2795" i="17"/>
  <c r="M2795" i="17"/>
  <c r="N2794" i="17"/>
  <c r="M2794" i="17"/>
  <c r="N2793" i="17"/>
  <c r="M2793" i="17"/>
  <c r="N2792" i="17"/>
  <c r="M2792" i="17"/>
  <c r="N2791" i="17"/>
  <c r="M2791" i="17"/>
  <c r="N2790" i="17"/>
  <c r="M2790" i="17"/>
  <c r="N2789" i="17"/>
  <c r="M2789" i="17"/>
  <c r="N2788" i="17"/>
  <c r="M2788" i="17"/>
  <c r="N2787" i="17"/>
  <c r="M2787" i="17"/>
  <c r="N2786" i="17"/>
  <c r="M2786" i="17"/>
  <c r="N2785" i="17"/>
  <c r="M2785" i="17"/>
  <c r="N2784" i="17"/>
  <c r="M2784" i="17"/>
  <c r="N2783" i="17"/>
  <c r="M2783" i="17"/>
  <c r="N2782" i="17"/>
  <c r="M2782" i="17"/>
  <c r="N2781" i="17"/>
  <c r="M2781" i="17"/>
  <c r="N2780" i="17"/>
  <c r="M2780" i="17"/>
  <c r="N2779" i="17"/>
  <c r="M2779" i="17"/>
  <c r="N2778" i="17"/>
  <c r="M2778" i="17"/>
  <c r="N2777" i="17"/>
  <c r="M2777" i="17"/>
  <c r="N2776" i="17"/>
  <c r="M2776" i="17"/>
  <c r="N2775" i="17"/>
  <c r="M2775" i="17"/>
  <c r="N2774" i="17"/>
  <c r="M2774" i="17"/>
  <c r="N2773" i="17"/>
  <c r="M2773" i="17"/>
  <c r="N2772" i="17"/>
  <c r="M2772" i="17"/>
  <c r="N2771" i="17"/>
  <c r="M2771" i="17"/>
  <c r="N2770" i="17"/>
  <c r="M2770" i="17"/>
  <c r="N2769" i="17"/>
  <c r="M2769" i="17"/>
  <c r="N2768" i="17"/>
  <c r="M2768" i="17"/>
  <c r="N2767" i="17"/>
  <c r="M2767" i="17"/>
  <c r="N2766" i="17"/>
  <c r="M2766" i="17"/>
  <c r="N2765" i="17"/>
  <c r="M2765" i="17"/>
  <c r="N2764" i="17"/>
  <c r="M2764" i="17"/>
  <c r="N2763" i="17"/>
  <c r="M2763" i="17"/>
  <c r="N2762" i="17"/>
  <c r="M2762" i="17"/>
  <c r="N2761" i="17"/>
  <c r="M2761" i="17"/>
  <c r="N2760" i="17"/>
  <c r="M2760" i="17"/>
  <c r="N2759" i="17"/>
  <c r="M2759" i="17"/>
  <c r="N2758" i="17"/>
  <c r="M2758" i="17"/>
  <c r="N2757" i="17"/>
  <c r="M2757" i="17"/>
  <c r="N2756" i="17"/>
  <c r="M2756" i="17"/>
  <c r="N2755" i="17"/>
  <c r="M2755" i="17"/>
  <c r="N2754" i="17"/>
  <c r="M2754" i="17"/>
  <c r="N2753" i="17"/>
  <c r="M2753" i="17"/>
  <c r="N2752" i="17"/>
  <c r="M2752" i="17"/>
  <c r="N2751" i="17"/>
  <c r="M2751" i="17"/>
  <c r="N2750" i="17"/>
  <c r="M2750" i="17"/>
  <c r="N2749" i="17"/>
  <c r="M2749" i="17"/>
  <c r="N2748" i="17"/>
  <c r="M2748" i="17"/>
  <c r="N2747" i="17"/>
  <c r="M2747" i="17"/>
  <c r="N2746" i="17"/>
  <c r="M2746" i="17"/>
  <c r="N2745" i="17"/>
  <c r="M2745" i="17"/>
  <c r="N2744" i="17"/>
  <c r="M2744" i="17"/>
  <c r="N2743" i="17"/>
  <c r="M2743" i="17"/>
  <c r="N2742" i="17"/>
  <c r="M2742" i="17"/>
  <c r="N2741" i="17"/>
  <c r="M2741" i="17"/>
  <c r="N2740" i="17"/>
  <c r="M2740" i="17"/>
  <c r="N2739" i="17"/>
  <c r="M2739" i="17"/>
  <c r="N2738" i="17"/>
  <c r="M2738" i="17"/>
  <c r="N2737" i="17"/>
  <c r="M2737" i="17"/>
  <c r="N2736" i="17"/>
  <c r="M2736" i="17"/>
  <c r="N2735" i="17"/>
  <c r="M2735" i="17"/>
  <c r="N2734" i="17"/>
  <c r="M2734" i="17"/>
  <c r="N2733" i="17"/>
  <c r="M2733" i="17"/>
  <c r="N2732" i="17"/>
  <c r="M2732" i="17"/>
  <c r="N2731" i="17"/>
  <c r="M2731" i="17"/>
  <c r="N2730" i="17"/>
  <c r="M2730" i="17"/>
  <c r="N2729" i="17"/>
  <c r="M2729" i="17"/>
  <c r="N2728" i="17"/>
  <c r="M2728" i="17"/>
  <c r="N2727" i="17"/>
  <c r="M2727" i="17"/>
  <c r="N2726" i="17"/>
  <c r="M2726" i="17"/>
  <c r="N2725" i="17"/>
  <c r="M2725" i="17"/>
  <c r="N2724" i="17"/>
  <c r="M2724" i="17"/>
  <c r="N2723" i="17"/>
  <c r="M2723" i="17"/>
  <c r="N2722" i="17"/>
  <c r="M2722" i="17"/>
  <c r="N2721" i="17"/>
  <c r="M2721" i="17"/>
  <c r="N2720" i="17"/>
  <c r="M2720" i="17"/>
  <c r="N2719" i="17"/>
  <c r="M2719" i="17"/>
  <c r="N2718" i="17"/>
  <c r="M2718" i="17"/>
  <c r="N2717" i="17"/>
  <c r="M2717" i="17"/>
  <c r="N2716" i="17"/>
  <c r="M2716" i="17"/>
  <c r="N2715" i="17"/>
  <c r="M2715" i="17"/>
  <c r="N2714" i="17"/>
  <c r="M2714" i="17"/>
  <c r="N2713" i="17"/>
  <c r="M2713" i="17"/>
  <c r="N2712" i="17"/>
  <c r="M2712" i="17"/>
  <c r="N2711" i="17"/>
  <c r="M2711" i="17"/>
  <c r="N2710" i="17"/>
  <c r="M2710" i="17"/>
  <c r="N2709" i="17"/>
  <c r="M2709" i="17"/>
  <c r="N2708" i="17"/>
  <c r="M2708" i="17"/>
  <c r="N2707" i="17"/>
  <c r="M2707" i="17"/>
  <c r="N2706" i="17"/>
  <c r="M2706" i="17"/>
  <c r="N2705" i="17"/>
  <c r="M2705" i="17"/>
  <c r="N2704" i="17"/>
  <c r="M2704" i="17"/>
  <c r="N2703" i="17"/>
  <c r="M2703" i="17"/>
  <c r="N2702" i="17"/>
  <c r="M2702" i="17"/>
  <c r="N2701" i="17"/>
  <c r="M2701" i="17"/>
  <c r="N2700" i="17"/>
  <c r="M2700" i="17"/>
  <c r="N2699" i="17"/>
  <c r="M2699" i="17"/>
  <c r="N2698" i="17"/>
  <c r="M2698" i="17"/>
  <c r="N2697" i="17"/>
  <c r="M2697" i="17"/>
  <c r="N2696" i="17"/>
  <c r="M2696" i="17"/>
  <c r="N2695" i="17"/>
  <c r="M2695" i="17"/>
  <c r="N2694" i="17"/>
  <c r="M2694" i="17"/>
  <c r="N2693" i="17"/>
  <c r="M2693" i="17"/>
  <c r="N2692" i="17"/>
  <c r="M2692" i="17"/>
  <c r="N2691" i="17"/>
  <c r="M2691" i="17"/>
  <c r="N2690" i="17"/>
  <c r="M2690" i="17"/>
  <c r="N2689" i="17"/>
  <c r="M2689" i="17"/>
  <c r="N2688" i="17"/>
  <c r="M2688" i="17"/>
  <c r="N2687" i="17"/>
  <c r="M2687" i="17"/>
  <c r="N2686" i="17"/>
  <c r="M2686" i="17"/>
  <c r="N2685" i="17"/>
  <c r="M2685" i="17"/>
  <c r="N2684" i="17"/>
  <c r="M2684" i="17"/>
  <c r="N2683" i="17"/>
  <c r="M2683" i="17"/>
  <c r="N2682" i="17"/>
  <c r="M2682" i="17"/>
  <c r="N2681" i="17"/>
  <c r="M2681" i="17"/>
  <c r="N2680" i="17"/>
  <c r="M2680" i="17"/>
  <c r="N2679" i="17"/>
  <c r="M2679" i="17"/>
  <c r="N2678" i="17"/>
  <c r="M2678" i="17"/>
  <c r="N2677" i="17"/>
  <c r="M2677" i="17"/>
  <c r="N2676" i="17"/>
  <c r="M2676" i="17"/>
  <c r="N2675" i="17"/>
  <c r="M2675" i="17"/>
  <c r="N2674" i="17"/>
  <c r="M2674" i="17"/>
  <c r="N2673" i="17"/>
  <c r="M2673" i="17"/>
  <c r="N2672" i="17"/>
  <c r="M2672" i="17"/>
  <c r="N2671" i="17"/>
  <c r="M2671" i="17"/>
  <c r="N2670" i="17"/>
  <c r="M2670" i="17"/>
  <c r="N2669" i="17"/>
  <c r="M2669" i="17"/>
  <c r="N2668" i="17"/>
  <c r="M2668" i="17"/>
  <c r="N2667" i="17"/>
  <c r="M2667" i="17"/>
  <c r="N2666" i="17"/>
  <c r="M2666" i="17"/>
  <c r="N2665" i="17"/>
  <c r="M2665" i="17"/>
  <c r="N2664" i="17"/>
  <c r="M2664" i="17"/>
  <c r="N2663" i="17"/>
  <c r="M2663" i="17"/>
  <c r="N2662" i="17"/>
  <c r="M2662" i="17"/>
  <c r="N2661" i="17"/>
  <c r="M2661" i="17"/>
  <c r="N2660" i="17"/>
  <c r="M2660" i="17"/>
  <c r="N2659" i="17"/>
  <c r="M2659" i="17"/>
  <c r="N2658" i="17"/>
  <c r="M2658" i="17"/>
  <c r="N2657" i="17"/>
  <c r="M2657" i="17"/>
  <c r="N2656" i="17"/>
  <c r="M2656" i="17"/>
  <c r="N2655" i="17"/>
  <c r="M2655" i="17"/>
  <c r="N2654" i="17"/>
  <c r="M2654" i="17"/>
  <c r="N2653" i="17"/>
  <c r="M2653" i="17"/>
  <c r="N2652" i="17"/>
  <c r="M2652" i="17"/>
  <c r="N2651" i="17"/>
  <c r="M2651" i="17"/>
  <c r="N2650" i="17"/>
  <c r="M2650" i="17"/>
  <c r="N2649" i="17"/>
  <c r="M2649" i="17"/>
  <c r="N2648" i="17"/>
  <c r="M2648" i="17"/>
  <c r="N2647" i="17"/>
  <c r="M2647" i="17"/>
  <c r="N2646" i="17"/>
  <c r="M2646" i="17"/>
  <c r="N2645" i="17"/>
  <c r="M2645" i="17"/>
  <c r="N2644" i="17"/>
  <c r="M2644" i="17"/>
  <c r="N2643" i="17"/>
  <c r="M2643" i="17"/>
  <c r="N2642" i="17"/>
  <c r="M2642" i="17"/>
  <c r="N2641" i="17"/>
  <c r="M2641" i="17"/>
  <c r="N2640" i="17"/>
  <c r="M2640" i="17"/>
  <c r="N2639" i="17"/>
  <c r="M2639" i="17"/>
  <c r="N2638" i="17"/>
  <c r="M2638" i="17"/>
  <c r="N2637" i="17"/>
  <c r="M2637" i="17"/>
  <c r="N2636" i="17"/>
  <c r="M2636" i="17"/>
  <c r="N2635" i="17"/>
  <c r="M2635" i="17"/>
  <c r="N2634" i="17"/>
  <c r="M2634" i="17"/>
  <c r="N2633" i="17"/>
  <c r="M2633" i="17"/>
  <c r="N2632" i="17"/>
  <c r="M2632" i="17"/>
  <c r="N2631" i="17"/>
  <c r="M2631" i="17"/>
  <c r="N2630" i="17"/>
  <c r="M2630" i="17"/>
  <c r="N2629" i="17"/>
  <c r="M2629" i="17"/>
  <c r="N2628" i="17"/>
  <c r="M2628" i="17"/>
  <c r="N2627" i="17"/>
  <c r="M2627" i="17"/>
  <c r="N2626" i="17"/>
  <c r="M2626" i="17"/>
  <c r="N2625" i="17"/>
  <c r="M2625" i="17"/>
  <c r="N2624" i="17"/>
  <c r="M2624" i="17"/>
  <c r="N2623" i="17"/>
  <c r="M2623" i="17"/>
  <c r="N2622" i="17"/>
  <c r="M2622" i="17"/>
  <c r="N2621" i="17"/>
  <c r="M2621" i="17"/>
  <c r="N2620" i="17"/>
  <c r="M2620" i="17"/>
  <c r="N2619" i="17"/>
  <c r="M2619" i="17"/>
  <c r="N2618" i="17"/>
  <c r="M2618" i="17"/>
  <c r="N2617" i="17"/>
  <c r="M2617" i="17"/>
  <c r="N2616" i="17"/>
  <c r="M2616" i="17"/>
  <c r="N2615" i="17"/>
  <c r="M2615" i="17"/>
  <c r="N2614" i="17"/>
  <c r="M2614" i="17"/>
  <c r="N2613" i="17"/>
  <c r="M2613" i="17"/>
  <c r="N2612" i="17"/>
  <c r="M2612" i="17"/>
  <c r="N2611" i="17"/>
  <c r="M2611" i="17"/>
  <c r="N2610" i="17"/>
  <c r="M2610" i="17"/>
  <c r="N2609" i="17"/>
  <c r="M2609" i="17"/>
  <c r="N2608" i="17"/>
  <c r="M2608" i="17"/>
  <c r="N2607" i="17"/>
  <c r="M2607" i="17"/>
  <c r="N2606" i="17"/>
  <c r="M2606" i="17"/>
  <c r="N2605" i="17"/>
  <c r="M2605" i="17"/>
  <c r="N2604" i="17"/>
  <c r="M2604" i="17"/>
  <c r="N2603" i="17"/>
  <c r="M2603" i="17"/>
  <c r="N2602" i="17"/>
  <c r="M2602" i="17"/>
  <c r="N2601" i="17"/>
  <c r="M2601" i="17"/>
  <c r="N2600" i="17"/>
  <c r="M2600" i="17"/>
  <c r="N2599" i="17"/>
  <c r="M2599" i="17"/>
  <c r="N2598" i="17"/>
  <c r="M2598" i="17"/>
  <c r="N2597" i="17"/>
  <c r="M2597" i="17"/>
  <c r="N2596" i="17"/>
  <c r="M2596" i="17"/>
  <c r="N2595" i="17"/>
  <c r="M2595" i="17"/>
  <c r="N2594" i="17"/>
  <c r="M2594" i="17"/>
  <c r="N2593" i="17"/>
  <c r="M2593" i="17"/>
  <c r="N2592" i="17"/>
  <c r="M2592" i="17"/>
  <c r="N2591" i="17"/>
  <c r="M2591" i="17"/>
  <c r="N2590" i="17"/>
  <c r="M2590" i="17"/>
  <c r="N2589" i="17"/>
  <c r="M2589" i="17"/>
  <c r="N2588" i="17"/>
  <c r="M2588" i="17"/>
  <c r="N2587" i="17"/>
  <c r="M2587" i="17"/>
  <c r="N2586" i="17"/>
  <c r="M2586" i="17"/>
  <c r="N2585" i="17"/>
  <c r="M2585" i="17"/>
  <c r="N2584" i="17"/>
  <c r="M2584" i="17"/>
  <c r="N2583" i="17"/>
  <c r="M2583" i="17"/>
  <c r="N2582" i="17"/>
  <c r="M2582" i="17"/>
  <c r="N2581" i="17"/>
  <c r="M2581" i="17"/>
  <c r="N2580" i="17"/>
  <c r="M2580" i="17"/>
  <c r="N2579" i="17"/>
  <c r="M2579" i="17"/>
  <c r="N2578" i="17"/>
  <c r="M2578" i="17"/>
  <c r="N2577" i="17"/>
  <c r="M2577" i="17"/>
  <c r="N2576" i="17"/>
  <c r="M2576" i="17"/>
  <c r="N2575" i="17"/>
  <c r="M2575" i="17"/>
  <c r="N2574" i="17"/>
  <c r="M2574" i="17"/>
  <c r="N2573" i="17"/>
  <c r="M2573" i="17"/>
  <c r="N2572" i="17"/>
  <c r="M2572" i="17"/>
  <c r="N2571" i="17"/>
  <c r="M2571" i="17"/>
  <c r="N2570" i="17"/>
  <c r="M2570" i="17"/>
  <c r="N2569" i="17"/>
  <c r="M2569" i="17"/>
  <c r="N2568" i="17"/>
  <c r="M2568" i="17"/>
  <c r="N2567" i="17"/>
  <c r="M2567" i="17"/>
  <c r="N2566" i="17"/>
  <c r="M2566" i="17"/>
  <c r="N2565" i="17"/>
  <c r="M2565" i="17"/>
  <c r="N2564" i="17"/>
  <c r="M2564" i="17"/>
  <c r="N2563" i="17"/>
  <c r="M2563" i="17"/>
  <c r="N2562" i="17"/>
  <c r="M2562" i="17"/>
  <c r="N2561" i="17"/>
  <c r="M2561" i="17"/>
  <c r="N2560" i="17"/>
  <c r="M2560" i="17"/>
  <c r="N2559" i="17"/>
  <c r="M2559" i="17"/>
  <c r="N2558" i="17"/>
  <c r="M2558" i="17"/>
  <c r="N2557" i="17"/>
  <c r="M2557" i="17"/>
  <c r="N2556" i="17"/>
  <c r="M2556" i="17"/>
  <c r="N2555" i="17"/>
  <c r="M2555" i="17"/>
  <c r="N2554" i="17"/>
  <c r="M2554" i="17"/>
  <c r="N2553" i="17"/>
  <c r="M2553" i="17"/>
  <c r="N2552" i="17"/>
  <c r="M2552" i="17"/>
  <c r="N2551" i="17"/>
  <c r="M2551" i="17"/>
  <c r="N2550" i="17"/>
  <c r="M2550" i="17"/>
  <c r="N2549" i="17"/>
  <c r="M2549" i="17"/>
  <c r="N2548" i="17"/>
  <c r="M2548" i="17"/>
  <c r="N2547" i="17"/>
  <c r="M2547" i="17"/>
  <c r="N2546" i="17"/>
  <c r="M2546" i="17"/>
  <c r="N2545" i="17"/>
  <c r="M2545" i="17"/>
  <c r="N2544" i="17"/>
  <c r="M2544" i="17"/>
  <c r="N2543" i="17"/>
  <c r="M2543" i="17"/>
  <c r="N2542" i="17"/>
  <c r="M2542" i="17"/>
  <c r="N2541" i="17"/>
  <c r="M2541" i="17"/>
  <c r="N2540" i="17"/>
  <c r="M2540" i="17"/>
  <c r="N2539" i="17"/>
  <c r="M2539" i="17"/>
  <c r="N2538" i="17"/>
  <c r="M2538" i="17"/>
  <c r="N2537" i="17"/>
  <c r="M2537" i="17"/>
  <c r="N2536" i="17"/>
  <c r="M2536" i="17"/>
  <c r="N2535" i="17"/>
  <c r="M2535" i="17"/>
  <c r="N2534" i="17"/>
  <c r="M2534" i="17"/>
  <c r="N2533" i="17"/>
  <c r="M2533" i="17"/>
  <c r="N2532" i="17"/>
  <c r="M2532" i="17"/>
  <c r="N2531" i="17"/>
  <c r="M2531" i="17"/>
  <c r="N2530" i="17"/>
  <c r="M2530" i="17"/>
  <c r="N2529" i="17"/>
  <c r="M2529" i="17"/>
  <c r="N2528" i="17"/>
  <c r="M2528" i="17"/>
  <c r="N2527" i="17"/>
  <c r="M2527" i="17"/>
  <c r="N2526" i="17"/>
  <c r="M2526" i="17"/>
  <c r="N2525" i="17"/>
  <c r="M2525" i="17"/>
  <c r="N2524" i="17"/>
  <c r="M2524" i="17"/>
  <c r="N2523" i="17"/>
  <c r="M2523" i="17"/>
  <c r="N2522" i="17"/>
  <c r="M2522" i="17"/>
  <c r="N2521" i="17"/>
  <c r="M2521" i="17"/>
  <c r="N2520" i="17"/>
  <c r="M2520" i="17"/>
  <c r="N2519" i="17"/>
  <c r="M2519" i="17"/>
  <c r="N2518" i="17"/>
  <c r="M2518" i="17"/>
  <c r="N2517" i="17"/>
  <c r="M2517" i="17"/>
  <c r="N2516" i="17"/>
  <c r="M2516" i="17"/>
  <c r="N2515" i="17"/>
  <c r="M2515" i="17"/>
  <c r="N2514" i="17"/>
  <c r="M2514" i="17"/>
  <c r="N2513" i="17"/>
  <c r="M2513" i="17"/>
  <c r="N2512" i="17"/>
  <c r="M2512" i="17"/>
  <c r="N2511" i="17"/>
  <c r="M2511" i="17"/>
  <c r="N2510" i="17"/>
  <c r="M2510" i="17"/>
  <c r="N2509" i="17"/>
  <c r="M2509" i="17"/>
  <c r="N2508" i="17"/>
  <c r="M2508" i="17"/>
  <c r="N2507" i="17"/>
  <c r="M2507" i="17"/>
  <c r="N2506" i="17"/>
  <c r="M2506" i="17"/>
  <c r="N2505" i="17"/>
  <c r="M2505" i="17"/>
  <c r="N2504" i="17"/>
  <c r="M2504" i="17"/>
  <c r="N2503" i="17"/>
  <c r="M2503" i="17"/>
  <c r="N2502" i="17"/>
  <c r="M2502" i="17"/>
  <c r="N2501" i="17"/>
  <c r="M2501" i="17"/>
  <c r="N2500" i="17"/>
  <c r="M2500" i="17"/>
  <c r="N2499" i="17"/>
  <c r="M2499" i="17"/>
  <c r="N2498" i="17"/>
  <c r="M2498" i="17"/>
  <c r="N2497" i="17"/>
  <c r="M2497" i="17"/>
  <c r="N2496" i="17"/>
  <c r="M2496" i="17"/>
  <c r="N2495" i="17"/>
  <c r="M2495" i="17"/>
  <c r="N2494" i="17"/>
  <c r="M2494" i="17"/>
  <c r="N2493" i="17"/>
  <c r="M2493" i="17"/>
  <c r="N2492" i="17"/>
  <c r="M2492" i="17"/>
  <c r="N2491" i="17"/>
  <c r="M2491" i="17"/>
  <c r="N2490" i="17"/>
  <c r="M2490" i="17"/>
  <c r="N2489" i="17"/>
  <c r="M2489" i="17"/>
  <c r="N2488" i="17"/>
  <c r="M2488" i="17"/>
  <c r="N2487" i="17"/>
  <c r="M2487" i="17"/>
  <c r="N2486" i="17"/>
  <c r="M2486" i="17"/>
  <c r="N2485" i="17"/>
  <c r="M2485" i="17"/>
  <c r="N2484" i="17"/>
  <c r="M2484" i="17"/>
  <c r="N2483" i="17"/>
  <c r="M2483" i="17"/>
  <c r="N2482" i="17"/>
  <c r="M2482" i="17"/>
  <c r="N2481" i="17"/>
  <c r="M2481" i="17"/>
  <c r="N2480" i="17"/>
  <c r="M2480" i="17"/>
  <c r="N2479" i="17"/>
  <c r="M2479" i="17"/>
  <c r="N2478" i="17"/>
  <c r="M2478" i="17"/>
  <c r="N2477" i="17"/>
  <c r="M2477" i="17"/>
  <c r="N2476" i="17"/>
  <c r="M2476" i="17"/>
  <c r="N2475" i="17"/>
  <c r="M2475" i="17"/>
  <c r="N2474" i="17"/>
  <c r="M2474" i="17"/>
  <c r="N2473" i="17"/>
  <c r="M2473" i="17"/>
  <c r="N2472" i="17"/>
  <c r="M2472" i="17"/>
  <c r="N2471" i="17"/>
  <c r="M2471" i="17"/>
  <c r="N2470" i="17"/>
  <c r="M2470" i="17"/>
  <c r="N2469" i="17"/>
  <c r="M2469" i="17"/>
  <c r="N2468" i="17"/>
  <c r="M2468" i="17"/>
  <c r="N2467" i="17"/>
  <c r="M2467" i="17"/>
  <c r="N2466" i="17"/>
  <c r="M2466" i="17"/>
  <c r="N2465" i="17"/>
  <c r="M2465" i="17"/>
  <c r="N2464" i="17"/>
  <c r="M2464" i="17"/>
  <c r="N2463" i="17"/>
  <c r="M2463" i="17"/>
  <c r="N2462" i="17"/>
  <c r="M2462" i="17"/>
  <c r="N2461" i="17"/>
  <c r="M2461" i="17"/>
  <c r="N2460" i="17"/>
  <c r="M2460" i="17"/>
  <c r="N2459" i="17"/>
  <c r="M2459" i="17"/>
  <c r="N2458" i="17"/>
  <c r="M2458" i="17"/>
  <c r="N2457" i="17"/>
  <c r="M2457" i="17"/>
  <c r="N2456" i="17"/>
  <c r="M2456" i="17"/>
  <c r="N2455" i="17"/>
  <c r="M2455" i="17"/>
  <c r="N2454" i="17"/>
  <c r="M2454" i="17"/>
  <c r="N2453" i="17"/>
  <c r="M2453" i="17"/>
  <c r="N2452" i="17"/>
  <c r="M2452" i="17"/>
  <c r="N2451" i="17"/>
  <c r="M2451" i="17"/>
  <c r="N2450" i="17"/>
  <c r="M2450" i="17"/>
  <c r="N2449" i="17"/>
  <c r="M2449" i="17"/>
  <c r="N2448" i="17"/>
  <c r="M2448" i="17"/>
  <c r="N2447" i="17"/>
  <c r="M2447" i="17"/>
  <c r="N2446" i="17"/>
  <c r="M2446" i="17"/>
  <c r="N2445" i="17"/>
  <c r="M2445" i="17"/>
  <c r="N2444" i="17"/>
  <c r="M2444" i="17"/>
  <c r="N2443" i="17"/>
  <c r="M2443" i="17"/>
  <c r="N2442" i="17"/>
  <c r="M2442" i="17"/>
  <c r="N2441" i="17"/>
  <c r="M2441" i="17"/>
  <c r="N2440" i="17"/>
  <c r="M2440" i="17"/>
  <c r="N2439" i="17"/>
  <c r="M2439" i="17"/>
  <c r="N2438" i="17"/>
  <c r="M2438" i="17"/>
  <c r="N2437" i="17"/>
  <c r="M2437" i="17"/>
  <c r="N2436" i="17"/>
  <c r="M2436" i="17"/>
  <c r="N2435" i="17"/>
  <c r="M2435" i="17"/>
  <c r="N2434" i="17"/>
  <c r="M2434" i="17"/>
  <c r="N2433" i="17"/>
  <c r="M2433" i="17"/>
  <c r="N2432" i="17"/>
  <c r="M2432" i="17"/>
  <c r="N2431" i="17"/>
  <c r="M2431" i="17"/>
  <c r="N2430" i="17"/>
  <c r="M2430" i="17"/>
  <c r="N2429" i="17"/>
  <c r="M2429" i="17"/>
  <c r="N2428" i="17"/>
  <c r="M2428" i="17"/>
  <c r="N2427" i="17"/>
  <c r="M2427" i="17"/>
  <c r="N2426" i="17"/>
  <c r="M2426" i="17"/>
  <c r="N2425" i="17"/>
  <c r="M2425" i="17"/>
  <c r="N2424" i="17"/>
  <c r="M2424" i="17"/>
  <c r="N2423" i="17"/>
  <c r="M2423" i="17"/>
  <c r="N2422" i="17"/>
  <c r="M2422" i="17"/>
  <c r="N2421" i="17"/>
  <c r="M2421" i="17"/>
  <c r="N2420" i="17"/>
  <c r="M2420" i="17"/>
  <c r="N2419" i="17"/>
  <c r="M2419" i="17"/>
  <c r="N2418" i="17"/>
  <c r="M2418" i="17"/>
  <c r="N2417" i="17"/>
  <c r="M2417" i="17"/>
  <c r="N2416" i="17"/>
  <c r="M2416" i="17"/>
  <c r="N2415" i="17"/>
  <c r="M2415" i="17"/>
  <c r="N2414" i="17"/>
  <c r="M2414" i="17"/>
  <c r="N2413" i="17"/>
  <c r="M2413" i="17"/>
  <c r="N2412" i="17"/>
  <c r="M2412" i="17"/>
  <c r="N2411" i="17"/>
  <c r="M2411" i="17"/>
  <c r="N2410" i="17"/>
  <c r="M2410" i="17"/>
  <c r="N2409" i="17"/>
  <c r="M2409" i="17"/>
  <c r="N2408" i="17"/>
  <c r="M2408" i="17"/>
  <c r="N2407" i="17"/>
  <c r="M2407" i="17"/>
  <c r="N2406" i="17"/>
  <c r="M2406" i="17"/>
  <c r="N2405" i="17"/>
  <c r="M2405" i="17"/>
  <c r="N2404" i="17"/>
  <c r="M2404" i="17"/>
  <c r="N2403" i="17"/>
  <c r="M2403" i="17"/>
  <c r="N2402" i="17"/>
  <c r="M2402" i="17"/>
  <c r="N2401" i="17"/>
  <c r="M2401" i="17"/>
  <c r="N2400" i="17"/>
  <c r="M2400" i="17"/>
  <c r="N2399" i="17"/>
  <c r="M2399" i="17"/>
  <c r="N2398" i="17"/>
  <c r="M2398" i="17"/>
  <c r="N2397" i="17"/>
  <c r="M2397" i="17"/>
  <c r="N2396" i="17"/>
  <c r="M2396" i="17"/>
  <c r="N2395" i="17"/>
  <c r="M2395" i="17"/>
  <c r="N2394" i="17"/>
  <c r="M2394" i="17"/>
  <c r="N2393" i="17"/>
  <c r="M2393" i="17"/>
  <c r="N2392" i="17"/>
  <c r="M2392" i="17"/>
  <c r="N2391" i="17"/>
  <c r="M2391" i="17"/>
  <c r="N2390" i="17"/>
  <c r="M2390" i="17"/>
  <c r="N2389" i="17"/>
  <c r="M2389" i="17"/>
  <c r="N2388" i="17"/>
  <c r="M2388" i="17"/>
  <c r="N2387" i="17"/>
  <c r="M2387" i="17"/>
  <c r="N2386" i="17"/>
  <c r="M2386" i="17"/>
  <c r="N2385" i="17"/>
  <c r="M2385" i="17"/>
  <c r="N2384" i="17"/>
  <c r="M2384" i="17"/>
  <c r="N2383" i="17"/>
  <c r="M2383" i="17"/>
  <c r="N2382" i="17"/>
  <c r="M2382" i="17"/>
  <c r="N2381" i="17"/>
  <c r="M2381" i="17"/>
  <c r="N2380" i="17"/>
  <c r="M2380" i="17"/>
  <c r="N2379" i="17"/>
  <c r="M2379" i="17"/>
  <c r="N2378" i="17"/>
  <c r="M2378" i="17"/>
  <c r="N2377" i="17"/>
  <c r="M2377" i="17"/>
  <c r="N2376" i="17"/>
  <c r="M2376" i="17"/>
  <c r="N2375" i="17"/>
  <c r="M2375" i="17"/>
  <c r="N2374" i="17"/>
  <c r="M2374" i="17"/>
  <c r="N2373" i="17"/>
  <c r="M2373" i="17"/>
  <c r="N2372" i="17"/>
  <c r="M2372" i="17"/>
  <c r="N2371" i="17"/>
  <c r="M2371" i="17"/>
  <c r="N2370" i="17"/>
  <c r="M2370" i="17"/>
  <c r="N2369" i="17"/>
  <c r="M2369" i="17"/>
  <c r="N2368" i="17"/>
  <c r="M2368" i="17"/>
  <c r="N2367" i="17"/>
  <c r="M2367" i="17"/>
  <c r="N2366" i="17"/>
  <c r="M2366" i="17"/>
  <c r="N2365" i="17"/>
  <c r="M2365" i="17"/>
  <c r="N2364" i="17"/>
  <c r="M2364" i="17"/>
  <c r="N2363" i="17"/>
  <c r="M2363" i="17"/>
  <c r="N2362" i="17"/>
  <c r="M2362" i="17"/>
  <c r="N2361" i="17"/>
  <c r="M2361" i="17"/>
  <c r="N2360" i="17"/>
  <c r="M2360" i="17"/>
  <c r="N2359" i="17"/>
  <c r="M2359" i="17"/>
  <c r="N2358" i="17"/>
  <c r="M2358" i="17"/>
  <c r="N2357" i="17"/>
  <c r="M2357" i="17"/>
  <c r="N2356" i="17"/>
  <c r="M2356" i="17"/>
  <c r="N2355" i="17"/>
  <c r="M2355" i="17"/>
  <c r="N2354" i="17"/>
  <c r="M2354" i="17"/>
  <c r="N2353" i="17"/>
  <c r="M2353" i="17"/>
  <c r="N2352" i="17"/>
  <c r="M2352" i="17"/>
  <c r="N2351" i="17"/>
  <c r="M2351" i="17"/>
  <c r="N2350" i="17"/>
  <c r="M2350" i="17"/>
  <c r="N2349" i="17"/>
  <c r="M2349" i="17"/>
  <c r="N2348" i="17"/>
  <c r="M2348" i="17"/>
  <c r="N2347" i="17"/>
  <c r="M2347" i="17"/>
  <c r="N2346" i="17"/>
  <c r="M2346" i="17"/>
  <c r="N2345" i="17"/>
  <c r="M2345" i="17"/>
  <c r="N2344" i="17"/>
  <c r="M2344" i="17"/>
  <c r="N2343" i="17"/>
  <c r="M2343" i="17"/>
  <c r="N2342" i="17"/>
  <c r="M2342" i="17"/>
  <c r="N2341" i="17"/>
  <c r="M2341" i="17"/>
  <c r="N2340" i="17"/>
  <c r="M2340" i="17"/>
  <c r="N2339" i="17"/>
  <c r="M2339" i="17"/>
  <c r="N2338" i="17"/>
  <c r="M2338" i="17"/>
  <c r="N2337" i="17"/>
  <c r="M2337" i="17"/>
  <c r="N2336" i="17"/>
  <c r="M2336" i="17"/>
  <c r="N2335" i="17"/>
  <c r="M2335" i="17"/>
  <c r="N2334" i="17"/>
  <c r="M2334" i="17"/>
  <c r="N2333" i="17"/>
  <c r="M2333" i="17"/>
  <c r="N2332" i="17"/>
  <c r="M2332" i="17"/>
  <c r="N2331" i="17"/>
  <c r="M2331" i="17"/>
  <c r="N2330" i="17"/>
  <c r="M2330" i="17"/>
  <c r="N2329" i="17"/>
  <c r="M2329" i="17"/>
  <c r="N2328" i="17"/>
  <c r="M2328" i="17"/>
  <c r="N2327" i="17"/>
  <c r="M2327" i="17"/>
  <c r="N2326" i="17"/>
  <c r="M2326" i="17"/>
  <c r="N2325" i="17"/>
  <c r="M2325" i="17"/>
  <c r="N2324" i="17"/>
  <c r="M2324" i="17"/>
  <c r="N2323" i="17"/>
  <c r="M2323" i="17"/>
  <c r="N2322" i="17"/>
  <c r="M2322" i="17"/>
  <c r="N2321" i="17"/>
  <c r="M2321" i="17"/>
  <c r="N2320" i="17"/>
  <c r="M2320" i="17"/>
  <c r="N2319" i="17"/>
  <c r="M2319" i="17"/>
  <c r="N2318" i="17"/>
  <c r="M2318" i="17"/>
  <c r="N2317" i="17"/>
  <c r="M2317" i="17"/>
  <c r="N2316" i="17"/>
  <c r="M2316" i="17"/>
  <c r="N2315" i="17"/>
  <c r="M2315" i="17"/>
  <c r="N2314" i="17"/>
  <c r="M2314" i="17"/>
  <c r="N2313" i="17"/>
  <c r="M2313" i="17"/>
  <c r="N2312" i="17"/>
  <c r="M2312" i="17"/>
  <c r="N2311" i="17"/>
  <c r="M2311" i="17"/>
  <c r="N2310" i="17"/>
  <c r="M2310" i="17"/>
  <c r="N2309" i="17"/>
  <c r="M2309" i="17"/>
  <c r="N2308" i="17"/>
  <c r="M2308" i="17"/>
  <c r="N2307" i="17"/>
  <c r="M2307" i="17"/>
  <c r="N2306" i="17"/>
  <c r="M2306" i="17"/>
  <c r="N2305" i="17"/>
  <c r="M2305" i="17"/>
  <c r="N2304" i="17"/>
  <c r="M2304" i="17"/>
  <c r="N2303" i="17"/>
  <c r="M2303" i="17"/>
  <c r="N2302" i="17"/>
  <c r="M2302" i="17"/>
  <c r="N2301" i="17"/>
  <c r="M2301" i="17"/>
  <c r="N2300" i="17"/>
  <c r="M2300" i="17"/>
  <c r="N2299" i="17"/>
  <c r="M2299" i="17"/>
  <c r="N2298" i="17"/>
  <c r="M2298" i="17"/>
  <c r="N2297" i="17"/>
  <c r="M2297" i="17"/>
  <c r="N2296" i="17"/>
  <c r="M2296" i="17"/>
  <c r="N2295" i="17"/>
  <c r="M2295" i="17"/>
  <c r="N2294" i="17"/>
  <c r="M2294" i="17"/>
  <c r="N2293" i="17"/>
  <c r="M2293" i="17"/>
  <c r="N2292" i="17"/>
  <c r="M2292" i="17"/>
  <c r="N2291" i="17"/>
  <c r="M2291" i="17"/>
  <c r="N2290" i="17"/>
  <c r="M2290" i="17"/>
  <c r="N2289" i="17"/>
  <c r="M2289" i="17"/>
  <c r="N2288" i="17"/>
  <c r="M2288" i="17"/>
  <c r="N2287" i="17"/>
  <c r="M2287" i="17"/>
  <c r="N2286" i="17"/>
  <c r="M2286" i="17"/>
  <c r="N2285" i="17"/>
  <c r="M2285" i="17"/>
  <c r="N2284" i="17"/>
  <c r="M2284" i="17"/>
  <c r="N2283" i="17"/>
  <c r="M2283" i="17"/>
  <c r="N2282" i="17"/>
  <c r="M2282" i="17"/>
  <c r="N2281" i="17"/>
  <c r="M2281" i="17"/>
  <c r="N2280" i="17"/>
  <c r="M2280" i="17"/>
  <c r="N2279" i="17"/>
  <c r="M2279" i="17"/>
  <c r="N2278" i="17"/>
  <c r="M2278" i="17"/>
  <c r="N2277" i="17"/>
  <c r="M2277" i="17"/>
  <c r="N2276" i="17"/>
  <c r="M2276" i="17"/>
  <c r="N2275" i="17"/>
  <c r="M2275" i="17"/>
  <c r="N2274" i="17"/>
  <c r="M2274" i="17"/>
  <c r="N2273" i="17"/>
  <c r="M2273" i="17"/>
  <c r="N2272" i="17"/>
  <c r="M2272" i="17"/>
  <c r="N2271" i="17"/>
  <c r="M2271" i="17"/>
  <c r="N2270" i="17"/>
  <c r="M2270" i="17"/>
  <c r="N2269" i="17"/>
  <c r="M2269" i="17"/>
  <c r="N2268" i="17"/>
  <c r="M2268" i="17"/>
  <c r="N2267" i="17"/>
  <c r="M2267" i="17"/>
  <c r="N2266" i="17"/>
  <c r="M2266" i="17"/>
  <c r="N2265" i="17"/>
  <c r="M2265" i="17"/>
  <c r="N2264" i="17"/>
  <c r="M2264" i="17"/>
  <c r="N2263" i="17"/>
  <c r="M2263" i="17"/>
  <c r="N2262" i="17"/>
  <c r="M2262" i="17"/>
  <c r="N2261" i="17"/>
  <c r="M2261" i="17"/>
  <c r="N2260" i="17"/>
  <c r="M2260" i="17"/>
  <c r="N2259" i="17"/>
  <c r="M2259" i="17"/>
  <c r="N2258" i="17"/>
  <c r="M2258" i="17"/>
  <c r="N2257" i="17"/>
  <c r="M2257" i="17"/>
  <c r="N2256" i="17"/>
  <c r="M2256" i="17"/>
  <c r="N2255" i="17"/>
  <c r="M2255" i="17"/>
  <c r="N2254" i="17"/>
  <c r="M2254" i="17"/>
  <c r="N2253" i="17"/>
  <c r="M2253" i="17"/>
  <c r="N2252" i="17"/>
  <c r="M2252" i="17"/>
  <c r="N2251" i="17"/>
  <c r="M2251" i="17"/>
  <c r="N2250" i="17"/>
  <c r="M2250" i="17"/>
  <c r="N2249" i="17"/>
  <c r="M2249" i="17"/>
  <c r="N2248" i="17"/>
  <c r="M2248" i="17"/>
  <c r="N2247" i="17"/>
  <c r="M2247" i="17"/>
  <c r="N2246" i="17"/>
  <c r="M2246" i="17"/>
  <c r="N2245" i="17"/>
  <c r="M2245" i="17"/>
  <c r="N2244" i="17"/>
  <c r="M2244" i="17"/>
  <c r="N2243" i="17"/>
  <c r="M2243" i="17"/>
  <c r="N2242" i="17"/>
  <c r="M2242" i="17"/>
  <c r="N2241" i="17"/>
  <c r="M2241" i="17"/>
  <c r="N2240" i="17"/>
  <c r="M2240" i="17"/>
  <c r="N2239" i="17"/>
  <c r="M2239" i="17"/>
  <c r="N2238" i="17"/>
  <c r="M2238" i="17"/>
  <c r="N2237" i="17"/>
  <c r="M2237" i="17"/>
  <c r="N2236" i="17"/>
  <c r="M2236" i="17"/>
  <c r="N2235" i="17"/>
  <c r="M2235" i="17"/>
  <c r="N2234" i="17"/>
  <c r="M2234" i="17"/>
  <c r="N2233" i="17"/>
  <c r="M2233" i="17"/>
  <c r="N2232" i="17"/>
  <c r="M2232" i="17"/>
  <c r="N2231" i="17"/>
  <c r="M2231" i="17"/>
  <c r="N2230" i="17"/>
  <c r="M2230" i="17"/>
  <c r="N2229" i="17"/>
  <c r="M2229" i="17"/>
  <c r="N2228" i="17"/>
  <c r="M2228" i="17"/>
  <c r="N2227" i="17"/>
  <c r="M2227" i="17"/>
  <c r="N2226" i="17"/>
  <c r="M2226" i="17"/>
  <c r="N2225" i="17"/>
  <c r="M2225" i="17"/>
  <c r="N2224" i="17"/>
  <c r="M2224" i="17"/>
  <c r="N2223" i="17"/>
  <c r="M2223" i="17"/>
  <c r="N2222" i="17"/>
  <c r="M2222" i="17"/>
  <c r="N2221" i="17"/>
  <c r="M2221" i="17"/>
  <c r="N2220" i="17"/>
  <c r="M2220" i="17"/>
  <c r="N2219" i="17"/>
  <c r="M2219" i="17"/>
  <c r="N2218" i="17"/>
  <c r="M2218" i="17"/>
  <c r="N2217" i="17"/>
  <c r="M2217" i="17"/>
  <c r="N2216" i="17"/>
  <c r="M2216" i="17"/>
  <c r="N2215" i="17"/>
  <c r="M2215" i="17"/>
  <c r="N2214" i="17"/>
  <c r="M2214" i="17"/>
  <c r="N2213" i="17"/>
  <c r="M2213" i="17"/>
  <c r="N2212" i="17"/>
  <c r="M2212" i="17"/>
  <c r="N2211" i="17"/>
  <c r="M2211" i="17"/>
  <c r="N2210" i="17"/>
  <c r="M2210" i="17"/>
  <c r="N2209" i="17"/>
  <c r="M2209" i="17"/>
  <c r="N2208" i="17"/>
  <c r="M2208" i="17"/>
  <c r="N2207" i="17"/>
  <c r="M2207" i="17"/>
  <c r="N2206" i="17"/>
  <c r="M2206" i="17"/>
  <c r="N2205" i="17"/>
  <c r="M2205" i="17"/>
  <c r="N2204" i="17"/>
  <c r="M2204" i="17"/>
  <c r="N2203" i="17"/>
  <c r="M2203" i="17"/>
  <c r="N2202" i="17"/>
  <c r="M2202" i="17"/>
  <c r="N2201" i="17"/>
  <c r="M2201" i="17"/>
  <c r="N2200" i="17"/>
  <c r="M2200" i="17"/>
  <c r="N2199" i="17"/>
  <c r="M2199" i="17"/>
  <c r="N2198" i="17"/>
  <c r="M2198" i="17"/>
  <c r="N2197" i="17"/>
  <c r="M2197" i="17"/>
  <c r="N2196" i="17"/>
  <c r="M2196" i="17"/>
  <c r="N2195" i="17"/>
  <c r="M2195" i="17"/>
  <c r="N2194" i="17"/>
  <c r="M2194" i="17"/>
  <c r="N2193" i="17"/>
  <c r="M2193" i="17"/>
  <c r="N2192" i="17"/>
  <c r="M2192" i="17"/>
  <c r="N2191" i="17"/>
  <c r="M2191" i="17"/>
  <c r="N2190" i="17"/>
  <c r="M2190" i="17"/>
  <c r="N2189" i="17"/>
  <c r="M2189" i="17"/>
  <c r="N2188" i="17"/>
  <c r="M2188" i="17"/>
  <c r="N2187" i="17"/>
  <c r="M2187" i="17"/>
  <c r="N2186" i="17"/>
  <c r="M2186" i="17"/>
  <c r="N2185" i="17"/>
  <c r="M2185" i="17"/>
  <c r="N2184" i="17"/>
  <c r="M2184" i="17"/>
  <c r="N2183" i="17"/>
  <c r="M2183" i="17"/>
  <c r="N2182" i="17"/>
  <c r="M2182" i="17"/>
  <c r="N2181" i="17"/>
  <c r="M2181" i="17"/>
  <c r="N2180" i="17"/>
  <c r="M2180" i="17"/>
  <c r="N2179" i="17"/>
  <c r="M2179" i="17"/>
  <c r="N2178" i="17"/>
  <c r="M2178" i="17"/>
  <c r="N2177" i="17"/>
  <c r="M2177" i="17"/>
  <c r="N2176" i="17"/>
  <c r="M2176" i="17"/>
  <c r="N2175" i="17"/>
  <c r="M2175" i="17"/>
  <c r="N2174" i="17"/>
  <c r="M2174" i="17"/>
  <c r="N2173" i="17"/>
  <c r="M2173" i="17"/>
  <c r="N2172" i="17"/>
  <c r="M2172" i="17"/>
  <c r="N2171" i="17"/>
  <c r="M2171" i="17"/>
  <c r="N2170" i="17"/>
  <c r="M2170" i="17"/>
  <c r="N2169" i="17"/>
  <c r="M2169" i="17"/>
  <c r="N2168" i="17"/>
  <c r="M2168" i="17"/>
  <c r="N2167" i="17"/>
  <c r="M2167" i="17"/>
  <c r="N2166" i="17"/>
  <c r="M2166" i="17"/>
  <c r="N2165" i="17"/>
  <c r="M2165" i="17"/>
  <c r="N2164" i="17"/>
  <c r="M2164" i="17"/>
  <c r="N2163" i="17"/>
  <c r="M2163" i="17"/>
  <c r="N2162" i="17"/>
  <c r="M2162" i="17"/>
  <c r="N2161" i="17"/>
  <c r="M2161" i="17"/>
  <c r="N2160" i="17"/>
  <c r="M2160" i="17"/>
  <c r="N2159" i="17"/>
  <c r="M2159" i="17"/>
  <c r="N2158" i="17"/>
  <c r="M2158" i="17"/>
  <c r="N2157" i="17"/>
  <c r="M2157" i="17"/>
  <c r="N2156" i="17"/>
  <c r="M2156" i="17"/>
  <c r="N2155" i="17"/>
  <c r="M2155" i="17"/>
  <c r="N2154" i="17"/>
  <c r="M2154" i="17"/>
  <c r="N2153" i="17"/>
  <c r="M2153" i="17"/>
  <c r="N2152" i="17"/>
  <c r="M2152" i="17"/>
  <c r="N2151" i="17"/>
  <c r="M2151" i="17"/>
  <c r="N2150" i="17"/>
  <c r="M2150" i="17"/>
  <c r="N2149" i="17"/>
  <c r="M2149" i="17"/>
  <c r="N2148" i="17"/>
  <c r="M2148" i="17"/>
  <c r="N2147" i="17"/>
  <c r="M2147" i="17"/>
  <c r="N2146" i="17"/>
  <c r="M2146" i="17"/>
  <c r="N2145" i="17"/>
  <c r="M2145" i="17"/>
  <c r="N2144" i="17"/>
  <c r="M2144" i="17"/>
  <c r="N2143" i="17"/>
  <c r="M2143" i="17"/>
  <c r="N2142" i="17"/>
  <c r="M2142" i="17"/>
  <c r="N2141" i="17"/>
  <c r="M2141" i="17"/>
  <c r="N2140" i="17"/>
  <c r="M2140" i="17"/>
  <c r="N2139" i="17"/>
  <c r="M2139" i="17"/>
  <c r="N2138" i="17"/>
  <c r="M2138" i="17"/>
  <c r="N2137" i="17"/>
  <c r="M2137" i="17"/>
  <c r="N2136" i="17"/>
  <c r="M2136" i="17"/>
  <c r="N2135" i="17"/>
  <c r="M2135" i="17"/>
  <c r="N2134" i="17"/>
  <c r="M2134" i="17"/>
  <c r="N2133" i="17"/>
  <c r="M2133" i="17"/>
  <c r="N2132" i="17"/>
  <c r="M2132" i="17"/>
  <c r="N2131" i="17"/>
  <c r="M2131" i="17"/>
  <c r="N2130" i="17"/>
  <c r="M2130" i="17"/>
  <c r="N2129" i="17"/>
  <c r="M2129" i="17"/>
  <c r="N2128" i="17"/>
  <c r="M2128" i="17"/>
  <c r="N2127" i="17"/>
  <c r="M2127" i="17"/>
  <c r="N2126" i="17"/>
  <c r="M2126" i="17"/>
  <c r="N2125" i="17"/>
  <c r="M2125" i="17"/>
  <c r="N2124" i="17"/>
  <c r="M2124" i="17"/>
  <c r="N2123" i="17"/>
  <c r="M2123" i="17"/>
  <c r="N2122" i="17"/>
  <c r="M2122" i="17"/>
  <c r="N2121" i="17"/>
  <c r="M2121" i="17"/>
  <c r="N2120" i="17"/>
  <c r="M2120" i="17"/>
  <c r="N2119" i="17"/>
  <c r="M2119" i="17"/>
  <c r="N2118" i="17"/>
  <c r="M2118" i="17"/>
  <c r="N2117" i="17"/>
  <c r="M2117" i="17"/>
  <c r="N2116" i="17"/>
  <c r="M2116" i="17"/>
  <c r="N2115" i="17"/>
  <c r="M2115" i="17"/>
  <c r="N2114" i="17"/>
  <c r="M2114" i="17"/>
  <c r="N2113" i="17"/>
  <c r="M2113" i="17"/>
  <c r="N2112" i="17"/>
  <c r="M2112" i="17"/>
  <c r="N2111" i="17"/>
  <c r="M2111" i="17"/>
  <c r="N2110" i="17"/>
  <c r="M2110" i="17"/>
  <c r="N2109" i="17"/>
  <c r="M2109" i="17"/>
  <c r="N2108" i="17"/>
  <c r="M2108" i="17"/>
  <c r="N2107" i="17"/>
  <c r="M2107" i="17"/>
  <c r="N2106" i="17"/>
  <c r="M2106" i="17"/>
  <c r="N2105" i="17"/>
  <c r="M2105" i="17"/>
  <c r="N2104" i="17"/>
  <c r="M2104" i="17"/>
  <c r="N2103" i="17"/>
  <c r="M2103" i="17"/>
  <c r="N2102" i="17"/>
  <c r="M2102" i="17"/>
  <c r="N2101" i="17"/>
  <c r="M2101" i="17"/>
  <c r="N2100" i="17"/>
  <c r="M2100" i="17"/>
  <c r="N2099" i="17"/>
  <c r="M2099" i="17"/>
  <c r="N2098" i="17"/>
  <c r="M2098" i="17"/>
  <c r="N2097" i="17"/>
  <c r="M2097" i="17"/>
  <c r="N2096" i="17"/>
  <c r="M2096" i="17"/>
  <c r="N2095" i="17"/>
  <c r="M2095" i="17"/>
  <c r="N2094" i="17"/>
  <c r="M2094" i="17"/>
  <c r="N2093" i="17"/>
  <c r="M2093" i="17"/>
  <c r="N2092" i="17"/>
  <c r="M2092" i="17"/>
  <c r="N2091" i="17"/>
  <c r="M2091" i="17"/>
  <c r="N2090" i="17"/>
  <c r="M2090" i="17"/>
  <c r="N2089" i="17"/>
  <c r="M2089" i="17"/>
  <c r="N2088" i="17"/>
  <c r="M2088" i="17"/>
  <c r="N2087" i="17"/>
  <c r="M2087" i="17"/>
  <c r="N2086" i="17"/>
  <c r="M2086" i="17"/>
  <c r="N2085" i="17"/>
  <c r="M2085" i="17"/>
  <c r="N2084" i="17"/>
  <c r="M2084" i="17"/>
  <c r="N2083" i="17"/>
  <c r="M2083" i="17"/>
  <c r="N2082" i="17"/>
  <c r="M2082" i="17"/>
  <c r="N2081" i="17"/>
  <c r="M2081" i="17"/>
  <c r="N2080" i="17"/>
  <c r="M2080" i="17"/>
  <c r="N2079" i="17"/>
  <c r="M2079" i="17"/>
  <c r="N2078" i="17"/>
  <c r="M2078" i="17"/>
  <c r="N2077" i="17"/>
  <c r="M2077" i="17"/>
  <c r="N2076" i="17"/>
  <c r="M2076" i="17"/>
  <c r="N2075" i="17"/>
  <c r="M2075" i="17"/>
  <c r="N2074" i="17"/>
  <c r="M2074" i="17"/>
  <c r="N2073" i="17"/>
  <c r="M2073" i="17"/>
  <c r="N2072" i="17"/>
  <c r="M2072" i="17"/>
  <c r="N2071" i="17"/>
  <c r="M2071" i="17"/>
  <c r="N2070" i="17"/>
  <c r="M2070" i="17"/>
  <c r="N2069" i="17"/>
  <c r="M2069" i="17"/>
  <c r="N2068" i="17"/>
  <c r="M2068" i="17"/>
  <c r="N2067" i="17"/>
  <c r="M2067" i="17"/>
  <c r="N2066" i="17"/>
  <c r="M2066" i="17"/>
  <c r="N2065" i="17"/>
  <c r="M2065" i="17"/>
  <c r="N2064" i="17"/>
  <c r="M2064" i="17"/>
  <c r="N2063" i="17"/>
  <c r="M2063" i="17"/>
  <c r="N2062" i="17"/>
  <c r="M2062" i="17"/>
  <c r="N2061" i="17"/>
  <c r="M2061" i="17"/>
  <c r="N2060" i="17"/>
  <c r="M2060" i="17"/>
  <c r="N2059" i="17"/>
  <c r="M2059" i="17"/>
  <c r="N2058" i="17"/>
  <c r="M2058" i="17"/>
  <c r="N2057" i="17"/>
  <c r="M2057" i="17"/>
  <c r="N2056" i="17"/>
  <c r="M2056" i="17"/>
  <c r="N2055" i="17"/>
  <c r="M2055" i="17"/>
  <c r="N2054" i="17"/>
  <c r="M2054" i="17"/>
  <c r="N2053" i="17"/>
  <c r="M2053" i="17"/>
  <c r="N2052" i="17"/>
  <c r="M2052" i="17"/>
  <c r="N2051" i="17"/>
  <c r="M2051" i="17"/>
  <c r="N2050" i="17"/>
  <c r="M2050" i="17"/>
  <c r="N2049" i="17"/>
  <c r="M2049" i="17"/>
  <c r="N2048" i="17"/>
  <c r="M2048" i="17"/>
  <c r="N2047" i="17"/>
  <c r="M2047" i="17"/>
  <c r="N2046" i="17"/>
  <c r="M2046" i="17"/>
  <c r="N2045" i="17"/>
  <c r="M2045" i="17"/>
  <c r="N2044" i="17"/>
  <c r="M2044" i="17"/>
  <c r="N2043" i="17"/>
  <c r="M2043" i="17"/>
  <c r="N2042" i="17"/>
  <c r="M2042" i="17"/>
  <c r="N2041" i="17"/>
  <c r="M2041" i="17"/>
  <c r="N2040" i="17"/>
  <c r="M2040" i="17"/>
  <c r="N2039" i="17"/>
  <c r="M2039" i="17"/>
  <c r="N2038" i="17"/>
  <c r="M2038" i="17"/>
  <c r="N2037" i="17"/>
  <c r="M2037" i="17"/>
  <c r="N2036" i="17"/>
  <c r="M2036" i="17"/>
  <c r="N2035" i="17"/>
  <c r="M2035" i="17"/>
  <c r="N2034" i="17"/>
  <c r="M2034" i="17"/>
  <c r="N2033" i="17"/>
  <c r="M2033" i="17"/>
  <c r="N2032" i="17"/>
  <c r="M2032" i="17"/>
  <c r="N2031" i="17"/>
  <c r="M2031" i="17"/>
  <c r="N2030" i="17"/>
  <c r="M2030" i="17"/>
  <c r="N2029" i="17"/>
  <c r="M2029" i="17"/>
  <c r="N2028" i="17"/>
  <c r="M2028" i="17"/>
  <c r="N2027" i="17"/>
  <c r="M2027" i="17"/>
  <c r="N2026" i="17"/>
  <c r="M2026" i="17"/>
  <c r="N2025" i="17"/>
  <c r="M2025" i="17"/>
  <c r="N2024" i="17"/>
  <c r="M2024" i="17"/>
  <c r="N2023" i="17"/>
  <c r="M2023" i="17"/>
  <c r="N2022" i="17"/>
  <c r="M2022" i="17"/>
  <c r="N2021" i="17"/>
  <c r="M2021" i="17"/>
  <c r="N2020" i="17"/>
  <c r="M2020" i="17"/>
  <c r="N2019" i="17"/>
  <c r="M2019" i="17"/>
  <c r="N2018" i="17"/>
  <c r="M2018" i="17"/>
  <c r="N2017" i="17"/>
  <c r="M2017" i="17"/>
  <c r="N2016" i="17"/>
  <c r="M2016" i="17"/>
  <c r="N2015" i="17"/>
  <c r="M2015" i="17"/>
  <c r="N2014" i="17"/>
  <c r="M2014" i="17"/>
  <c r="N2013" i="17"/>
  <c r="M2013" i="17"/>
  <c r="N2012" i="17"/>
  <c r="M2012" i="17"/>
  <c r="N2011" i="17"/>
  <c r="M2011" i="17"/>
  <c r="N2010" i="17"/>
  <c r="M2010" i="17"/>
  <c r="N2009" i="17"/>
  <c r="M2009" i="17"/>
  <c r="N2008" i="17"/>
  <c r="M2008" i="17"/>
  <c r="N2007" i="17"/>
  <c r="M2007" i="17"/>
  <c r="N2006" i="17"/>
  <c r="M2006" i="17"/>
  <c r="N2005" i="17"/>
  <c r="M2005" i="17"/>
  <c r="N2004" i="17"/>
  <c r="M2004" i="17"/>
  <c r="N2003" i="17"/>
  <c r="M2003" i="17"/>
  <c r="N2002" i="17"/>
  <c r="M2002" i="17"/>
  <c r="N2001" i="17"/>
  <c r="M2001" i="17"/>
  <c r="N2000" i="17"/>
  <c r="M2000" i="17"/>
  <c r="N1999" i="17"/>
  <c r="M1999" i="17"/>
  <c r="N1998" i="17"/>
  <c r="M1998" i="17"/>
  <c r="N1997" i="17"/>
  <c r="M1997" i="17"/>
  <c r="N1996" i="17"/>
  <c r="M1996" i="17"/>
  <c r="N1995" i="17"/>
  <c r="M1995" i="17"/>
  <c r="N1994" i="17"/>
  <c r="M1994" i="17"/>
  <c r="N1993" i="17"/>
  <c r="M1993" i="17"/>
  <c r="N1992" i="17"/>
  <c r="M1992" i="17"/>
  <c r="N1991" i="17"/>
  <c r="M1991" i="17"/>
  <c r="N1990" i="17"/>
  <c r="M1990" i="17"/>
  <c r="N1989" i="17"/>
  <c r="M1989" i="17"/>
  <c r="N1988" i="17"/>
  <c r="M1988" i="17"/>
  <c r="N1987" i="17"/>
  <c r="M1987" i="17"/>
  <c r="N1986" i="17"/>
  <c r="M1986" i="17"/>
  <c r="N1985" i="17"/>
  <c r="M1985" i="17"/>
  <c r="N1984" i="17"/>
  <c r="M1984" i="17"/>
  <c r="N1983" i="17"/>
  <c r="M1983" i="17"/>
  <c r="N1982" i="17"/>
  <c r="M1982" i="17"/>
  <c r="N1981" i="17"/>
  <c r="M1981" i="17"/>
  <c r="N1980" i="17"/>
  <c r="M1980" i="17"/>
  <c r="N1979" i="17"/>
  <c r="M1979" i="17"/>
  <c r="N1978" i="17"/>
  <c r="M1978" i="17"/>
  <c r="N1977" i="17"/>
  <c r="M1977" i="17"/>
  <c r="N1976" i="17"/>
  <c r="M1976" i="17"/>
  <c r="N1975" i="17"/>
  <c r="M1975" i="17"/>
  <c r="N1974" i="17"/>
  <c r="M1974" i="17"/>
  <c r="N1973" i="17"/>
  <c r="M1973" i="17"/>
  <c r="N1972" i="17"/>
  <c r="M1972" i="17"/>
  <c r="N1971" i="17"/>
  <c r="M1971" i="17"/>
  <c r="N1970" i="17"/>
  <c r="M1970" i="17"/>
  <c r="N1969" i="17"/>
  <c r="M1969" i="17"/>
  <c r="N1968" i="17"/>
  <c r="M1968" i="17"/>
  <c r="N1967" i="17"/>
  <c r="M1967" i="17"/>
  <c r="N1966" i="17"/>
  <c r="M1966" i="17"/>
  <c r="N1965" i="17"/>
  <c r="M1965" i="17"/>
  <c r="N1964" i="17"/>
  <c r="M1964" i="17"/>
  <c r="N1963" i="17"/>
  <c r="M1963" i="17"/>
  <c r="N1962" i="17"/>
  <c r="M1962" i="17"/>
  <c r="N1961" i="17"/>
  <c r="M1961" i="17"/>
  <c r="N1960" i="17"/>
  <c r="M1960" i="17"/>
  <c r="N1959" i="17"/>
  <c r="M1959" i="17"/>
  <c r="N1958" i="17"/>
  <c r="M1958" i="17"/>
  <c r="N1957" i="17"/>
  <c r="M1957" i="17"/>
  <c r="N1956" i="17"/>
  <c r="M1956" i="17"/>
  <c r="N1955" i="17"/>
  <c r="M1955" i="17"/>
  <c r="N1954" i="17"/>
  <c r="M1954" i="17"/>
  <c r="N1953" i="17"/>
  <c r="M1953" i="17"/>
  <c r="N1952" i="17"/>
  <c r="M1952" i="17"/>
  <c r="N1951" i="17"/>
  <c r="M1951" i="17"/>
  <c r="N1950" i="17"/>
  <c r="M1950" i="17"/>
  <c r="N1949" i="17"/>
  <c r="M1949" i="17"/>
  <c r="N1948" i="17"/>
  <c r="M1948" i="17"/>
  <c r="N1947" i="17"/>
  <c r="M1947" i="17"/>
  <c r="N1946" i="17"/>
  <c r="M1946" i="17"/>
  <c r="N1945" i="17"/>
  <c r="M1945" i="17"/>
  <c r="N1944" i="17"/>
  <c r="M1944" i="17"/>
  <c r="N1943" i="17"/>
  <c r="M1943" i="17"/>
  <c r="N1942" i="17"/>
  <c r="M1942" i="17"/>
  <c r="N1941" i="17"/>
  <c r="M1941" i="17"/>
  <c r="N1940" i="17"/>
  <c r="M1940" i="17"/>
  <c r="N1939" i="17"/>
  <c r="M1939" i="17"/>
  <c r="N1938" i="17"/>
  <c r="M1938" i="17"/>
  <c r="N1937" i="17"/>
  <c r="M1937" i="17"/>
  <c r="N1936" i="17"/>
  <c r="M1936" i="17"/>
  <c r="N1935" i="17"/>
  <c r="M1935" i="17"/>
  <c r="N1934" i="17"/>
  <c r="M1934" i="17"/>
  <c r="N1933" i="17"/>
  <c r="M1933" i="17"/>
  <c r="N1932" i="17"/>
  <c r="M1932" i="17"/>
  <c r="N1931" i="17"/>
  <c r="M1931" i="17"/>
  <c r="N1930" i="17"/>
  <c r="M1930" i="17"/>
  <c r="N1929" i="17"/>
  <c r="M1929" i="17"/>
  <c r="N1928" i="17"/>
  <c r="M1928" i="17"/>
  <c r="N1927" i="17"/>
  <c r="M1927" i="17"/>
  <c r="N1926" i="17"/>
  <c r="M1926" i="17"/>
  <c r="N1925" i="17"/>
  <c r="M1925" i="17"/>
  <c r="N1924" i="17"/>
  <c r="M1924" i="17"/>
  <c r="N1923" i="17"/>
  <c r="M1923" i="17"/>
  <c r="N1922" i="17"/>
  <c r="M1922" i="17"/>
  <c r="N1921" i="17"/>
  <c r="M1921" i="17"/>
  <c r="N1920" i="17"/>
  <c r="M1920" i="17"/>
  <c r="N1919" i="17"/>
  <c r="M1919" i="17"/>
  <c r="N1918" i="17"/>
  <c r="M1918" i="17"/>
  <c r="N1917" i="17"/>
  <c r="M1917" i="17"/>
  <c r="N1916" i="17"/>
  <c r="M1916" i="17"/>
  <c r="N1915" i="17"/>
  <c r="M1915" i="17"/>
  <c r="N1914" i="17"/>
  <c r="M1914" i="17"/>
  <c r="N1913" i="17"/>
  <c r="M1913" i="17"/>
  <c r="N1912" i="17"/>
  <c r="M1912" i="17"/>
  <c r="N1911" i="17"/>
  <c r="M1911" i="17"/>
  <c r="N1910" i="17"/>
  <c r="M1910" i="17"/>
  <c r="N1909" i="17"/>
  <c r="M1909" i="17"/>
  <c r="N1908" i="17"/>
  <c r="M1908" i="17"/>
  <c r="N1907" i="17"/>
  <c r="M1907" i="17"/>
  <c r="N1906" i="17"/>
  <c r="M1906" i="17"/>
  <c r="N1905" i="17"/>
  <c r="M1905" i="17"/>
  <c r="N1904" i="17"/>
  <c r="M1904" i="17"/>
  <c r="N1903" i="17"/>
  <c r="M1903" i="17"/>
  <c r="N1902" i="17"/>
  <c r="M1902" i="17"/>
  <c r="N1901" i="17"/>
  <c r="M1901" i="17"/>
  <c r="N1900" i="17"/>
  <c r="M1900" i="17"/>
  <c r="N1899" i="17"/>
  <c r="M1899" i="17"/>
  <c r="N1898" i="17"/>
  <c r="M1898" i="17"/>
  <c r="N1897" i="17"/>
  <c r="M1897" i="17"/>
  <c r="N1896" i="17"/>
  <c r="M1896" i="17"/>
  <c r="N1895" i="17"/>
  <c r="M1895" i="17"/>
  <c r="N1894" i="17"/>
  <c r="M1894" i="17"/>
  <c r="N1893" i="17"/>
  <c r="M1893" i="17"/>
  <c r="N1892" i="17"/>
  <c r="M1892" i="17"/>
  <c r="N1891" i="17"/>
  <c r="M1891" i="17"/>
  <c r="N1890" i="17"/>
  <c r="M1890" i="17"/>
  <c r="N1889" i="17"/>
  <c r="M1889" i="17"/>
  <c r="N1888" i="17"/>
  <c r="M1888" i="17"/>
  <c r="N1887" i="17"/>
  <c r="M1887" i="17"/>
  <c r="N1886" i="17"/>
  <c r="M1886" i="17"/>
  <c r="N1885" i="17"/>
  <c r="M1885" i="17"/>
  <c r="N1884" i="17"/>
  <c r="M1884" i="17"/>
  <c r="N1883" i="17"/>
  <c r="M1883" i="17"/>
  <c r="N1882" i="17"/>
  <c r="M1882" i="17"/>
  <c r="N1881" i="17"/>
  <c r="M1881" i="17"/>
  <c r="N1880" i="17"/>
  <c r="M1880" i="17"/>
  <c r="N1879" i="17"/>
  <c r="M1879" i="17"/>
  <c r="N1878" i="17"/>
  <c r="M1878" i="17"/>
  <c r="N1877" i="17"/>
  <c r="M1877" i="17"/>
  <c r="N1876" i="17"/>
  <c r="M1876" i="17"/>
  <c r="N1875" i="17"/>
  <c r="M1875" i="17"/>
  <c r="N1874" i="17"/>
  <c r="M1874" i="17"/>
  <c r="N1873" i="17"/>
  <c r="M1873" i="17"/>
  <c r="N1872" i="17"/>
  <c r="M1872" i="17"/>
  <c r="N1871" i="17"/>
  <c r="M1871" i="17"/>
  <c r="N1870" i="17"/>
  <c r="M1870" i="17"/>
  <c r="N1869" i="17"/>
  <c r="M1869" i="17"/>
  <c r="N1868" i="17"/>
  <c r="M1868" i="17"/>
  <c r="N1867" i="17"/>
  <c r="M1867" i="17"/>
  <c r="N1866" i="17"/>
  <c r="M1866" i="17"/>
  <c r="N1865" i="17"/>
  <c r="M1865" i="17"/>
  <c r="N1864" i="17"/>
  <c r="M1864" i="17"/>
  <c r="N1863" i="17"/>
  <c r="M1863" i="17"/>
  <c r="N1862" i="17"/>
  <c r="M1862" i="17"/>
  <c r="N1861" i="17"/>
  <c r="M1861" i="17"/>
  <c r="N1860" i="17"/>
  <c r="M1860" i="17"/>
  <c r="N1859" i="17"/>
  <c r="M1859" i="17"/>
  <c r="N1858" i="17"/>
  <c r="M1858" i="17"/>
  <c r="N1857" i="17"/>
  <c r="M1857" i="17"/>
  <c r="N1856" i="17"/>
  <c r="M1856" i="17"/>
  <c r="N1855" i="17"/>
  <c r="M1855" i="17"/>
  <c r="N1854" i="17"/>
  <c r="M1854" i="17"/>
  <c r="N1853" i="17"/>
  <c r="M1853" i="17"/>
  <c r="N1852" i="17"/>
  <c r="M1852" i="17"/>
  <c r="N1851" i="17"/>
  <c r="M1851" i="17"/>
  <c r="N1850" i="17"/>
  <c r="M1850" i="17"/>
  <c r="N1849" i="17"/>
  <c r="M1849" i="17"/>
  <c r="N1848" i="17"/>
  <c r="M1848" i="17"/>
  <c r="N1847" i="17"/>
  <c r="M1847" i="17"/>
  <c r="N1846" i="17"/>
  <c r="M1846" i="17"/>
  <c r="N1845" i="17"/>
  <c r="M1845" i="17"/>
  <c r="N1844" i="17"/>
  <c r="M1844" i="17"/>
  <c r="N1843" i="17"/>
  <c r="M1843" i="17"/>
  <c r="N1842" i="17"/>
  <c r="M1842" i="17"/>
  <c r="N1841" i="17"/>
  <c r="M1841" i="17"/>
  <c r="N1840" i="17"/>
  <c r="M1840" i="17"/>
  <c r="N1839" i="17"/>
  <c r="M1839" i="17"/>
  <c r="N1838" i="17"/>
  <c r="M1838" i="17"/>
  <c r="N1837" i="17"/>
  <c r="M1837" i="17"/>
  <c r="N1836" i="17"/>
  <c r="M1836" i="17"/>
  <c r="N1835" i="17"/>
  <c r="M1835" i="17"/>
  <c r="N1834" i="17"/>
  <c r="M1834" i="17"/>
  <c r="N1833" i="17"/>
  <c r="M1833" i="17"/>
  <c r="N1832" i="17"/>
  <c r="M1832" i="17"/>
  <c r="N1831" i="17"/>
  <c r="M1831" i="17"/>
  <c r="N1830" i="17"/>
  <c r="M1830" i="17"/>
  <c r="N1829" i="17"/>
  <c r="M1829" i="17"/>
  <c r="N1828" i="17"/>
  <c r="M1828" i="17"/>
  <c r="N1827" i="17"/>
  <c r="M1827" i="17"/>
  <c r="N1826" i="17"/>
  <c r="M1826" i="17"/>
  <c r="N1825" i="17"/>
  <c r="M1825" i="17"/>
  <c r="N1824" i="17"/>
  <c r="M1824" i="17"/>
  <c r="N1823" i="17"/>
  <c r="M1823" i="17"/>
  <c r="N1822" i="17"/>
  <c r="M1822" i="17"/>
  <c r="N1821" i="17"/>
  <c r="M1821" i="17"/>
  <c r="N1820" i="17"/>
  <c r="M1820" i="17"/>
  <c r="N1819" i="17"/>
  <c r="M1819" i="17"/>
  <c r="N1818" i="17"/>
  <c r="M1818" i="17"/>
  <c r="N1817" i="17"/>
  <c r="M1817" i="17"/>
  <c r="N1816" i="17"/>
  <c r="M1816" i="17"/>
  <c r="N1815" i="17"/>
  <c r="M1815" i="17"/>
  <c r="N1814" i="17"/>
  <c r="M1814" i="17"/>
  <c r="N1813" i="17"/>
  <c r="M1813" i="17"/>
  <c r="N1812" i="17"/>
  <c r="M1812" i="17"/>
  <c r="N1811" i="17"/>
  <c r="M1811" i="17"/>
  <c r="N1810" i="17"/>
  <c r="M1810" i="17"/>
  <c r="N1809" i="17"/>
  <c r="M1809" i="17"/>
  <c r="N1808" i="17"/>
  <c r="M1808" i="17"/>
  <c r="N1807" i="17"/>
  <c r="M1807" i="17"/>
  <c r="N1806" i="17"/>
  <c r="M1806" i="17"/>
  <c r="N1805" i="17"/>
  <c r="M1805" i="17"/>
  <c r="N1804" i="17"/>
  <c r="M1804" i="17"/>
  <c r="N1803" i="17"/>
  <c r="M1803" i="17"/>
  <c r="N1802" i="17"/>
  <c r="M1802" i="17"/>
  <c r="N1801" i="17"/>
  <c r="M1801" i="17"/>
  <c r="N1800" i="17"/>
  <c r="M1800" i="17"/>
  <c r="N1799" i="17"/>
  <c r="M1799" i="17"/>
  <c r="N1798" i="17"/>
  <c r="M1798" i="17"/>
  <c r="N1797" i="17"/>
  <c r="M1797" i="17"/>
  <c r="N1796" i="17"/>
  <c r="M1796" i="17"/>
  <c r="N1795" i="17"/>
  <c r="M1795" i="17"/>
  <c r="N1794" i="17"/>
  <c r="M1794" i="17"/>
  <c r="N1793" i="17"/>
  <c r="M1793" i="17"/>
  <c r="N1792" i="17"/>
  <c r="M1792" i="17"/>
  <c r="N1791" i="17"/>
  <c r="M1791" i="17"/>
  <c r="N1790" i="17"/>
  <c r="M1790" i="17"/>
  <c r="N1789" i="17"/>
  <c r="M1789" i="17"/>
  <c r="N1788" i="17"/>
  <c r="M1788" i="17"/>
  <c r="N1787" i="17"/>
  <c r="M1787" i="17"/>
  <c r="N1786" i="17"/>
  <c r="M1786" i="17"/>
  <c r="N1785" i="17"/>
  <c r="M1785" i="17"/>
  <c r="N1784" i="17"/>
  <c r="M1784" i="17"/>
  <c r="N1783" i="17"/>
  <c r="M1783" i="17"/>
  <c r="N1782" i="17"/>
  <c r="M1782" i="17"/>
  <c r="N1781" i="17"/>
  <c r="M1781" i="17"/>
  <c r="N1780" i="17"/>
  <c r="M1780" i="17"/>
  <c r="N1779" i="17"/>
  <c r="M1779" i="17"/>
  <c r="N1778" i="17"/>
  <c r="M1778" i="17"/>
  <c r="N1777" i="17"/>
  <c r="M1777" i="17"/>
  <c r="N1776" i="17"/>
  <c r="M1776" i="17"/>
  <c r="N1775" i="17"/>
  <c r="M1775" i="17"/>
  <c r="N1774" i="17"/>
  <c r="M1774" i="17"/>
  <c r="N1773" i="17"/>
  <c r="M1773" i="17"/>
  <c r="N1772" i="17"/>
  <c r="M1772" i="17"/>
  <c r="N1771" i="17"/>
  <c r="M1771" i="17"/>
  <c r="N1770" i="17"/>
  <c r="M1770" i="17"/>
  <c r="N1769" i="17"/>
  <c r="M1769" i="17"/>
  <c r="N1768" i="17"/>
  <c r="M1768" i="17"/>
  <c r="N1767" i="17"/>
  <c r="M1767" i="17"/>
  <c r="N1766" i="17"/>
  <c r="M1766" i="17"/>
  <c r="N1765" i="17"/>
  <c r="M1765" i="17"/>
  <c r="N1764" i="17"/>
  <c r="M1764" i="17"/>
  <c r="N1763" i="17"/>
  <c r="M1763" i="17"/>
  <c r="N1762" i="17"/>
  <c r="M1762" i="17"/>
  <c r="N1761" i="17"/>
  <c r="M1761" i="17"/>
  <c r="N1760" i="17"/>
  <c r="M1760" i="17"/>
  <c r="N1759" i="17"/>
  <c r="M1759" i="17"/>
  <c r="N1758" i="17"/>
  <c r="M1758" i="17"/>
  <c r="N1757" i="17"/>
  <c r="M1757" i="17"/>
  <c r="N1756" i="17"/>
  <c r="M1756" i="17"/>
  <c r="N1755" i="17"/>
  <c r="M1755" i="17"/>
  <c r="N1754" i="17"/>
  <c r="M1754" i="17"/>
  <c r="N1753" i="17"/>
  <c r="M1753" i="17"/>
  <c r="N1752" i="17"/>
  <c r="M1752" i="17"/>
  <c r="N1751" i="17"/>
  <c r="M1751" i="17"/>
  <c r="N1750" i="17"/>
  <c r="M1750" i="17"/>
  <c r="N1749" i="17"/>
  <c r="M1749" i="17"/>
  <c r="N1748" i="17"/>
  <c r="M1748" i="17"/>
  <c r="N1747" i="17"/>
  <c r="M1747" i="17"/>
  <c r="N1746" i="17"/>
  <c r="M1746" i="17"/>
  <c r="N1745" i="17"/>
  <c r="M1745" i="17"/>
  <c r="N1744" i="17"/>
  <c r="M1744" i="17"/>
  <c r="N1743" i="17"/>
  <c r="M1743" i="17"/>
  <c r="N1742" i="17"/>
  <c r="M1742" i="17"/>
  <c r="N1741" i="17"/>
  <c r="M1741" i="17"/>
  <c r="N1740" i="17"/>
  <c r="M1740" i="17"/>
  <c r="N1739" i="17"/>
  <c r="M1739" i="17"/>
  <c r="N1738" i="17"/>
  <c r="M1738" i="17"/>
  <c r="N1737" i="17"/>
  <c r="M1737" i="17"/>
  <c r="N1736" i="17"/>
  <c r="M1736" i="17"/>
  <c r="N1735" i="17"/>
  <c r="M1735" i="17"/>
  <c r="N1734" i="17"/>
  <c r="M1734" i="17"/>
  <c r="N1733" i="17"/>
  <c r="M1733" i="17"/>
  <c r="N1732" i="17"/>
  <c r="M1732" i="17"/>
  <c r="N1731" i="17"/>
  <c r="M1731" i="17"/>
  <c r="N1730" i="17"/>
  <c r="M1730" i="17"/>
  <c r="N1729" i="17"/>
  <c r="M1729" i="17"/>
  <c r="N1728" i="17"/>
  <c r="M1728" i="17"/>
  <c r="N1727" i="17"/>
  <c r="M1727" i="17"/>
  <c r="N1726" i="17"/>
  <c r="M1726" i="17"/>
  <c r="N1725" i="17"/>
  <c r="M1725" i="17"/>
  <c r="N1724" i="17"/>
  <c r="M1724" i="17"/>
  <c r="N1723" i="17"/>
  <c r="M1723" i="17"/>
  <c r="N1722" i="17"/>
  <c r="M1722" i="17"/>
  <c r="N1721" i="17"/>
  <c r="M1721" i="17"/>
  <c r="N1720" i="17"/>
  <c r="M1720" i="17"/>
  <c r="N1719" i="17"/>
  <c r="M1719" i="17"/>
  <c r="N1718" i="17"/>
  <c r="M1718" i="17"/>
  <c r="N1717" i="17"/>
  <c r="M1717" i="17"/>
  <c r="N1716" i="17"/>
  <c r="M1716" i="17"/>
  <c r="N1715" i="17"/>
  <c r="M1715" i="17"/>
  <c r="N1714" i="17"/>
  <c r="M1714" i="17"/>
  <c r="N1713" i="17"/>
  <c r="M1713" i="17"/>
  <c r="N1712" i="17"/>
  <c r="M1712" i="17"/>
  <c r="N1711" i="17"/>
  <c r="M1711" i="17"/>
  <c r="N1710" i="17"/>
  <c r="M1710" i="17"/>
  <c r="N1709" i="17"/>
  <c r="M1709" i="17"/>
  <c r="N1708" i="17"/>
  <c r="M1708" i="17"/>
  <c r="N1707" i="17"/>
  <c r="M1707" i="17"/>
  <c r="N1706" i="17"/>
  <c r="M1706" i="17"/>
  <c r="N1705" i="17"/>
  <c r="M1705" i="17"/>
  <c r="N1704" i="17"/>
  <c r="M1704" i="17"/>
  <c r="N1703" i="17"/>
  <c r="M1703" i="17"/>
  <c r="N1702" i="17"/>
  <c r="M1702" i="17"/>
  <c r="N1701" i="17"/>
  <c r="M1701" i="17"/>
  <c r="N1700" i="17"/>
  <c r="M1700" i="17"/>
  <c r="N1699" i="17"/>
  <c r="M1699" i="17"/>
  <c r="N1698" i="17"/>
  <c r="M1698" i="17"/>
  <c r="N1697" i="17"/>
  <c r="M1697" i="17"/>
  <c r="N1696" i="17"/>
  <c r="M1696" i="17"/>
  <c r="N1695" i="17"/>
  <c r="M1695" i="17"/>
  <c r="N1694" i="17"/>
  <c r="M1694" i="17"/>
  <c r="N1693" i="17"/>
  <c r="M1693" i="17"/>
  <c r="N1692" i="17"/>
  <c r="M1692" i="17"/>
  <c r="N1691" i="17"/>
  <c r="M1691" i="17"/>
  <c r="N1690" i="17"/>
  <c r="M1690" i="17"/>
  <c r="N1689" i="17"/>
  <c r="M1689" i="17"/>
  <c r="N1688" i="17"/>
  <c r="M1688" i="17"/>
  <c r="N1687" i="17"/>
  <c r="M1687" i="17"/>
  <c r="N1686" i="17"/>
  <c r="M1686" i="17"/>
  <c r="N1685" i="17"/>
  <c r="M1685" i="17"/>
  <c r="N1684" i="17"/>
  <c r="M1684" i="17"/>
  <c r="N1683" i="17"/>
  <c r="M1683" i="17"/>
  <c r="N1682" i="17"/>
  <c r="M1682" i="17"/>
  <c r="N1681" i="17"/>
  <c r="M1681" i="17"/>
  <c r="N1680" i="17"/>
  <c r="M1680" i="17"/>
  <c r="N1679" i="17"/>
  <c r="M1679" i="17"/>
  <c r="N1678" i="17"/>
  <c r="M1678" i="17"/>
  <c r="N1677" i="17"/>
  <c r="M1677" i="17"/>
  <c r="N1676" i="17"/>
  <c r="M1676" i="17"/>
  <c r="N1675" i="17"/>
  <c r="M1675" i="17"/>
  <c r="N1674" i="17"/>
  <c r="M1674" i="17"/>
  <c r="N1673" i="17"/>
  <c r="M1673" i="17"/>
  <c r="N1672" i="17"/>
  <c r="M1672" i="17"/>
  <c r="N1671" i="17"/>
  <c r="M1671" i="17"/>
  <c r="N1670" i="17"/>
  <c r="M1670" i="17"/>
  <c r="N1669" i="17"/>
  <c r="M1669" i="17"/>
  <c r="N1668" i="17"/>
  <c r="M1668" i="17"/>
  <c r="N1667" i="17"/>
  <c r="M1667" i="17"/>
  <c r="N1666" i="17"/>
  <c r="M1666" i="17"/>
  <c r="N1665" i="17"/>
  <c r="M1665" i="17"/>
  <c r="N1664" i="17"/>
  <c r="M1664" i="17"/>
  <c r="N1663" i="17"/>
  <c r="M1663" i="17"/>
  <c r="N1662" i="17"/>
  <c r="M1662" i="17"/>
  <c r="N1661" i="17"/>
  <c r="M1661" i="17"/>
  <c r="N1660" i="17"/>
  <c r="M1660" i="17"/>
  <c r="N1659" i="17"/>
  <c r="M1659" i="17"/>
  <c r="N1658" i="17"/>
  <c r="M1658" i="17"/>
  <c r="N1657" i="17"/>
  <c r="M1657" i="17"/>
  <c r="N1656" i="17"/>
  <c r="M1656" i="17"/>
  <c r="N1655" i="17"/>
  <c r="M1655" i="17"/>
  <c r="N1654" i="17"/>
  <c r="M1654" i="17"/>
  <c r="N1653" i="17"/>
  <c r="M1653" i="17"/>
  <c r="N1652" i="17"/>
  <c r="M1652" i="17"/>
  <c r="N1651" i="17"/>
  <c r="M1651" i="17"/>
  <c r="N1650" i="17"/>
  <c r="M1650" i="17"/>
  <c r="N1649" i="17"/>
  <c r="M1649" i="17"/>
  <c r="N1648" i="17"/>
  <c r="M1648" i="17"/>
  <c r="N1647" i="17"/>
  <c r="M1647" i="17"/>
  <c r="N1646" i="17"/>
  <c r="M1646" i="17"/>
  <c r="N1645" i="17"/>
  <c r="M1645" i="17"/>
  <c r="N1644" i="17"/>
  <c r="M1644" i="17"/>
  <c r="N1643" i="17"/>
  <c r="M1643" i="17"/>
  <c r="N1642" i="17"/>
  <c r="M1642" i="17"/>
  <c r="N1641" i="17"/>
  <c r="M1641" i="17"/>
  <c r="N1640" i="17"/>
  <c r="M1640" i="17"/>
  <c r="N1639" i="17"/>
  <c r="M1639" i="17"/>
  <c r="N1638" i="17"/>
  <c r="M1638" i="17"/>
  <c r="N1637" i="17"/>
  <c r="M1637" i="17"/>
  <c r="N1636" i="17"/>
  <c r="M1636" i="17"/>
  <c r="N1635" i="17"/>
  <c r="M1635" i="17"/>
  <c r="N1634" i="17"/>
  <c r="M1634" i="17"/>
  <c r="N1633" i="17"/>
  <c r="M1633" i="17"/>
  <c r="N1632" i="17"/>
  <c r="M1632" i="17"/>
  <c r="N1631" i="17"/>
  <c r="M1631" i="17"/>
  <c r="N1630" i="17"/>
  <c r="M1630" i="17"/>
  <c r="N1629" i="17"/>
  <c r="M1629" i="17"/>
  <c r="N1628" i="17"/>
  <c r="M1628" i="17"/>
  <c r="N1627" i="17"/>
  <c r="M1627" i="17"/>
  <c r="N1626" i="17"/>
  <c r="M1626" i="17"/>
  <c r="N1625" i="17"/>
  <c r="M1625" i="17"/>
  <c r="N1624" i="17"/>
  <c r="M1624" i="17"/>
  <c r="N1623" i="17"/>
  <c r="M1623" i="17"/>
  <c r="N1622" i="17"/>
  <c r="M1622" i="17"/>
  <c r="N1621" i="17"/>
  <c r="M1621" i="17"/>
  <c r="N1620" i="17"/>
  <c r="M1620" i="17"/>
  <c r="N1619" i="17"/>
  <c r="M1619" i="17"/>
  <c r="N1618" i="17"/>
  <c r="M1618" i="17"/>
  <c r="N1617" i="17"/>
  <c r="M1617" i="17"/>
  <c r="N1616" i="17"/>
  <c r="M1616" i="17"/>
  <c r="N1615" i="17"/>
  <c r="M1615" i="17"/>
  <c r="N1614" i="17"/>
  <c r="M1614" i="17"/>
  <c r="N1613" i="17"/>
  <c r="M1613" i="17"/>
  <c r="N1612" i="17"/>
  <c r="M1612" i="17"/>
  <c r="N1611" i="17"/>
  <c r="M1611" i="17"/>
  <c r="N1610" i="17"/>
  <c r="M1610" i="17"/>
  <c r="N1609" i="17"/>
  <c r="M1609" i="17"/>
  <c r="N1608" i="17"/>
  <c r="M1608" i="17"/>
  <c r="N1607" i="17"/>
  <c r="M1607" i="17"/>
  <c r="N1606" i="17"/>
  <c r="M1606" i="17"/>
  <c r="N1605" i="17"/>
  <c r="M1605" i="17"/>
  <c r="N1604" i="17"/>
  <c r="M1604" i="17"/>
  <c r="N1603" i="17"/>
  <c r="M1603" i="17"/>
  <c r="N1602" i="17"/>
  <c r="M1602" i="17"/>
  <c r="N1601" i="17"/>
  <c r="M1601" i="17"/>
  <c r="N1600" i="17"/>
  <c r="M1600" i="17"/>
  <c r="N1599" i="17"/>
  <c r="M1599" i="17"/>
  <c r="N1598" i="17"/>
  <c r="M1598" i="17"/>
  <c r="N1597" i="17"/>
  <c r="M1597" i="17"/>
  <c r="N1596" i="17"/>
  <c r="M1596" i="17"/>
  <c r="N1595" i="17"/>
  <c r="M1595" i="17"/>
  <c r="N1594" i="17"/>
  <c r="M1594" i="17"/>
  <c r="N1593" i="17"/>
  <c r="M1593" i="17"/>
  <c r="N1592" i="17"/>
  <c r="M1592" i="17"/>
  <c r="N1591" i="17"/>
  <c r="M1591" i="17"/>
  <c r="N1590" i="17"/>
  <c r="M1590" i="17"/>
  <c r="N1589" i="17"/>
  <c r="M1589" i="17"/>
  <c r="N1588" i="17"/>
  <c r="M1588" i="17"/>
  <c r="N1587" i="17"/>
  <c r="M1587" i="17"/>
  <c r="N1586" i="17"/>
  <c r="M1586" i="17"/>
  <c r="N1585" i="17"/>
  <c r="M1585" i="17"/>
  <c r="N1584" i="17"/>
  <c r="M1584" i="17"/>
  <c r="N1583" i="17"/>
  <c r="M1583" i="17"/>
  <c r="N1582" i="17"/>
  <c r="M1582" i="17"/>
  <c r="N1581" i="17"/>
  <c r="M1581" i="17"/>
  <c r="N1580" i="17"/>
  <c r="M1580" i="17"/>
  <c r="N1579" i="17"/>
  <c r="M1579" i="17"/>
  <c r="N1578" i="17"/>
  <c r="M1578" i="17"/>
  <c r="N1577" i="17"/>
  <c r="M1577" i="17"/>
  <c r="N1576" i="17"/>
  <c r="M1576" i="17"/>
  <c r="N1575" i="17"/>
  <c r="M1575" i="17"/>
  <c r="N1574" i="17"/>
  <c r="M1574" i="17"/>
  <c r="N1573" i="17"/>
  <c r="M1573" i="17"/>
  <c r="N1572" i="17"/>
  <c r="M1572" i="17"/>
  <c r="N1571" i="17"/>
  <c r="M1571" i="17"/>
  <c r="N1570" i="17"/>
  <c r="M1570" i="17"/>
  <c r="N1569" i="17"/>
  <c r="M1569" i="17"/>
  <c r="N1568" i="17"/>
  <c r="M1568" i="17"/>
  <c r="N1567" i="17"/>
  <c r="M1567" i="17"/>
  <c r="N1566" i="17"/>
  <c r="M1566" i="17"/>
  <c r="N1565" i="17"/>
  <c r="M1565" i="17"/>
  <c r="N1564" i="17"/>
  <c r="M1564" i="17"/>
  <c r="N1563" i="17"/>
  <c r="M1563" i="17"/>
  <c r="N1562" i="17"/>
  <c r="M1562" i="17"/>
  <c r="N1561" i="17"/>
  <c r="M1561" i="17"/>
  <c r="N1560" i="17"/>
  <c r="M1560" i="17"/>
  <c r="N1559" i="17"/>
  <c r="M1559" i="17"/>
  <c r="N1558" i="17"/>
  <c r="M1558" i="17"/>
  <c r="N1557" i="17"/>
  <c r="M1557" i="17"/>
  <c r="N1556" i="17"/>
  <c r="M1556" i="17"/>
  <c r="N1555" i="17"/>
  <c r="M1555" i="17"/>
  <c r="N1554" i="17"/>
  <c r="M1554" i="17"/>
  <c r="N1553" i="17"/>
  <c r="M1553" i="17"/>
  <c r="N1552" i="17"/>
  <c r="M1552" i="17"/>
  <c r="N1551" i="17"/>
  <c r="M1551" i="17"/>
  <c r="N1550" i="17"/>
  <c r="M1550" i="17"/>
  <c r="N1549" i="17"/>
  <c r="M1549" i="17"/>
  <c r="N1548" i="17"/>
  <c r="M1548" i="17"/>
  <c r="N1547" i="17"/>
  <c r="M1547" i="17"/>
  <c r="N1546" i="17"/>
  <c r="M1546" i="17"/>
  <c r="N1545" i="17"/>
  <c r="M1545" i="17"/>
  <c r="N1544" i="17"/>
  <c r="M1544" i="17"/>
  <c r="N1543" i="17"/>
  <c r="M1543" i="17"/>
  <c r="N1542" i="17"/>
  <c r="M1542" i="17"/>
  <c r="N1541" i="17"/>
  <c r="M1541" i="17"/>
  <c r="N1540" i="17"/>
  <c r="M1540" i="17"/>
  <c r="N1539" i="17"/>
  <c r="M1539" i="17"/>
  <c r="N1538" i="17"/>
  <c r="M1538" i="17"/>
  <c r="N1537" i="17"/>
  <c r="M1537" i="17"/>
  <c r="N1536" i="17"/>
  <c r="M1536" i="17"/>
  <c r="N1535" i="17"/>
  <c r="M1535" i="17"/>
  <c r="N1534" i="17"/>
  <c r="M1534" i="17"/>
  <c r="N1533" i="17"/>
  <c r="M1533" i="17"/>
  <c r="N1532" i="17"/>
  <c r="M1532" i="17"/>
  <c r="N1531" i="17"/>
  <c r="M1531" i="17"/>
  <c r="N1530" i="17"/>
  <c r="M1530" i="17"/>
  <c r="N1529" i="17"/>
  <c r="M1529" i="17"/>
  <c r="N1528" i="17"/>
  <c r="M1528" i="17"/>
  <c r="N1527" i="17"/>
  <c r="M1527" i="17"/>
  <c r="N1526" i="17"/>
  <c r="M1526" i="17"/>
  <c r="N1525" i="17"/>
  <c r="M1525" i="17"/>
  <c r="N1524" i="17"/>
  <c r="M1524" i="17"/>
  <c r="N1523" i="17"/>
  <c r="M1523" i="17"/>
  <c r="N1522" i="17"/>
  <c r="M1522" i="17"/>
  <c r="N1521" i="17"/>
  <c r="M1521" i="17"/>
  <c r="N1520" i="17"/>
  <c r="M1520" i="17"/>
  <c r="N1519" i="17"/>
  <c r="M1519" i="17"/>
  <c r="N1518" i="17"/>
  <c r="M1518" i="17"/>
  <c r="N1517" i="17"/>
  <c r="M1517" i="17"/>
  <c r="N1516" i="17"/>
  <c r="M1516" i="17"/>
  <c r="N1515" i="17"/>
  <c r="M1515" i="17"/>
  <c r="N1514" i="17"/>
  <c r="M1514" i="17"/>
  <c r="N1513" i="17"/>
  <c r="M1513" i="17"/>
  <c r="N1512" i="17"/>
  <c r="M1512" i="17"/>
  <c r="N1511" i="17"/>
  <c r="M1511" i="17"/>
  <c r="N1510" i="17"/>
  <c r="M1510" i="17"/>
  <c r="N1509" i="17"/>
  <c r="M1509" i="17"/>
  <c r="N1508" i="17"/>
  <c r="M1508" i="17"/>
  <c r="N1507" i="17"/>
  <c r="M1507" i="17"/>
  <c r="N1506" i="17"/>
  <c r="M1506" i="17"/>
  <c r="N1505" i="17"/>
  <c r="M1505" i="17"/>
  <c r="N1504" i="17"/>
  <c r="M1504" i="17"/>
  <c r="N1503" i="17"/>
  <c r="M1503" i="17"/>
  <c r="N1502" i="17"/>
  <c r="M1502" i="17"/>
  <c r="N1501" i="17"/>
  <c r="M1501" i="17"/>
  <c r="N1500" i="17"/>
  <c r="M1500" i="17"/>
  <c r="N1499" i="17"/>
  <c r="M1499" i="17"/>
  <c r="N1498" i="17"/>
  <c r="M1498" i="17"/>
  <c r="N1497" i="17"/>
  <c r="M1497" i="17"/>
  <c r="N1496" i="17"/>
  <c r="M1496" i="17"/>
  <c r="N1495" i="17"/>
  <c r="M1495" i="17"/>
  <c r="N1494" i="17"/>
  <c r="M1494" i="17"/>
  <c r="N1493" i="17"/>
  <c r="M1493" i="17"/>
  <c r="N1492" i="17"/>
  <c r="M1492" i="17"/>
  <c r="N1491" i="17"/>
  <c r="M1491" i="17"/>
  <c r="N1490" i="17"/>
  <c r="M1490" i="17"/>
  <c r="N1489" i="17"/>
  <c r="M1489" i="17"/>
  <c r="N1488" i="17"/>
  <c r="M1488" i="17"/>
  <c r="N1487" i="17"/>
  <c r="M1487" i="17"/>
  <c r="N1486" i="17"/>
  <c r="M1486" i="17"/>
  <c r="N1485" i="17"/>
  <c r="M1485" i="17"/>
  <c r="N1484" i="17"/>
  <c r="M1484" i="17"/>
  <c r="N1483" i="17"/>
  <c r="M1483" i="17"/>
  <c r="N1482" i="17"/>
  <c r="M1482" i="17"/>
  <c r="N1481" i="17"/>
  <c r="M1481" i="17"/>
  <c r="N1480" i="17"/>
  <c r="M1480" i="17"/>
  <c r="N1479" i="17"/>
  <c r="M1479" i="17"/>
  <c r="N1478" i="17"/>
  <c r="M1478" i="17"/>
  <c r="N1477" i="17"/>
  <c r="M1477" i="17"/>
  <c r="N1476" i="17"/>
  <c r="M1476" i="17"/>
  <c r="N1475" i="17"/>
  <c r="M1475" i="17"/>
  <c r="N1474" i="17"/>
  <c r="M1474" i="17"/>
  <c r="N1473" i="17"/>
  <c r="M1473" i="17"/>
  <c r="N1472" i="17"/>
  <c r="M1472" i="17"/>
  <c r="N1471" i="17"/>
  <c r="M1471" i="17"/>
  <c r="N1470" i="17"/>
  <c r="M1470" i="17"/>
  <c r="N1469" i="17"/>
  <c r="M1469" i="17"/>
  <c r="N1468" i="17"/>
  <c r="M1468" i="17"/>
  <c r="N1467" i="17"/>
  <c r="M1467" i="17"/>
  <c r="N1466" i="17"/>
  <c r="M1466" i="17"/>
  <c r="N1465" i="17"/>
  <c r="M1465" i="17"/>
  <c r="N1464" i="17"/>
  <c r="M1464" i="17"/>
  <c r="N1463" i="17"/>
  <c r="M1463" i="17"/>
  <c r="N1462" i="17"/>
  <c r="M1462" i="17"/>
  <c r="N1461" i="17"/>
  <c r="M1461" i="17"/>
  <c r="N1460" i="17"/>
  <c r="M1460" i="17"/>
  <c r="N1459" i="17"/>
  <c r="M1459" i="17"/>
  <c r="N1458" i="17"/>
  <c r="M1458" i="17"/>
  <c r="N1457" i="17"/>
  <c r="M1457" i="17"/>
  <c r="N1456" i="17"/>
  <c r="M1456" i="17"/>
  <c r="N1455" i="17"/>
  <c r="M1455" i="17"/>
  <c r="N1454" i="17"/>
  <c r="M1454" i="17"/>
  <c r="N1453" i="17"/>
  <c r="M1453" i="17"/>
  <c r="N1452" i="17"/>
  <c r="M1452" i="17"/>
  <c r="N1451" i="17"/>
  <c r="M1451" i="17"/>
  <c r="N1450" i="17"/>
  <c r="M1450" i="17"/>
  <c r="N1449" i="17"/>
  <c r="M1449" i="17"/>
  <c r="N1448" i="17"/>
  <c r="M1448" i="17"/>
  <c r="N1447" i="17"/>
  <c r="M1447" i="17"/>
  <c r="N1446" i="17"/>
  <c r="M1446" i="17"/>
  <c r="N1445" i="17"/>
  <c r="M1445" i="17"/>
  <c r="N1444" i="17"/>
  <c r="M1444" i="17"/>
  <c r="N1443" i="17"/>
  <c r="M1443" i="17"/>
  <c r="N1442" i="17"/>
  <c r="M1442" i="17"/>
  <c r="N1441" i="17"/>
  <c r="M1441" i="17"/>
  <c r="N1440" i="17"/>
  <c r="M1440" i="17"/>
  <c r="N1439" i="17"/>
  <c r="M1439" i="17"/>
  <c r="N1438" i="17"/>
  <c r="M1438" i="17"/>
  <c r="N1437" i="17"/>
  <c r="M1437" i="17"/>
  <c r="N1436" i="17"/>
  <c r="M1436" i="17"/>
  <c r="N1435" i="17"/>
  <c r="M1435" i="17"/>
  <c r="N1434" i="17"/>
  <c r="M1434" i="17"/>
  <c r="N1433" i="17"/>
  <c r="M1433" i="17"/>
  <c r="N1432" i="17"/>
  <c r="M1432" i="17"/>
  <c r="N1431" i="17"/>
  <c r="M1431" i="17"/>
  <c r="N1430" i="17"/>
  <c r="M1430" i="17"/>
  <c r="N1429" i="17"/>
  <c r="M1429" i="17"/>
  <c r="N1428" i="17"/>
  <c r="M1428" i="17"/>
  <c r="N1427" i="17"/>
  <c r="M1427" i="17"/>
  <c r="N1426" i="17"/>
  <c r="M1426" i="17"/>
  <c r="N1425" i="17"/>
  <c r="M1425" i="17"/>
  <c r="N1424" i="17"/>
  <c r="M1424" i="17"/>
  <c r="N1423" i="17"/>
  <c r="M1423" i="17"/>
  <c r="N1422" i="17"/>
  <c r="M1422" i="17"/>
  <c r="N1421" i="17"/>
  <c r="M1421" i="17"/>
  <c r="N1420" i="17"/>
  <c r="M1420" i="17"/>
  <c r="N1419" i="17"/>
  <c r="M1419" i="17"/>
  <c r="N1418" i="17"/>
  <c r="M1418" i="17"/>
  <c r="N1417" i="17"/>
  <c r="M1417" i="17"/>
  <c r="N1416" i="17"/>
  <c r="M1416" i="17"/>
  <c r="N1415" i="17"/>
  <c r="M1415" i="17"/>
  <c r="N1414" i="17"/>
  <c r="M1414" i="17"/>
  <c r="N1413" i="17"/>
  <c r="M1413" i="17"/>
  <c r="N1412" i="17"/>
  <c r="M1412" i="17"/>
  <c r="N1411" i="17"/>
  <c r="M1411" i="17"/>
  <c r="N1410" i="17"/>
  <c r="M1410" i="17"/>
  <c r="N1409" i="17"/>
  <c r="M1409" i="17"/>
  <c r="N1408" i="17"/>
  <c r="M1408" i="17"/>
  <c r="N1407" i="17"/>
  <c r="M1407" i="17"/>
  <c r="N1406" i="17"/>
  <c r="M1406" i="17"/>
  <c r="N1405" i="17"/>
  <c r="M1405" i="17"/>
  <c r="N1404" i="17"/>
  <c r="M1404" i="17"/>
  <c r="N1403" i="17"/>
  <c r="M1403" i="17"/>
  <c r="N1402" i="17"/>
  <c r="M1402" i="17"/>
  <c r="N1401" i="17"/>
  <c r="M1401" i="17"/>
  <c r="N1400" i="17"/>
  <c r="M1400" i="17"/>
  <c r="N1399" i="17"/>
  <c r="M1399" i="17"/>
  <c r="N1398" i="17"/>
  <c r="M1398" i="17"/>
  <c r="N1397" i="17"/>
  <c r="M1397" i="17"/>
  <c r="N1396" i="17"/>
  <c r="M1396" i="17"/>
  <c r="N1395" i="17"/>
  <c r="M1395" i="17"/>
  <c r="N1394" i="17"/>
  <c r="M1394" i="17"/>
  <c r="N1393" i="17"/>
  <c r="M1393" i="17"/>
  <c r="N1392" i="17"/>
  <c r="M1392" i="17"/>
  <c r="N1391" i="17"/>
  <c r="M1391" i="17"/>
  <c r="N1390" i="17"/>
  <c r="M1390" i="17"/>
  <c r="N1389" i="17"/>
  <c r="M1389" i="17"/>
  <c r="N1388" i="17"/>
  <c r="M1388" i="17"/>
  <c r="N1387" i="17"/>
  <c r="M1387" i="17"/>
  <c r="N1386" i="17"/>
  <c r="M1386" i="17"/>
  <c r="N1385" i="17"/>
  <c r="M1385" i="17"/>
  <c r="N1384" i="17"/>
  <c r="M1384" i="17"/>
  <c r="N1383" i="17"/>
  <c r="M1383" i="17"/>
  <c r="N1382" i="17"/>
  <c r="M1382" i="17"/>
  <c r="N1381" i="17"/>
  <c r="M1381" i="17"/>
  <c r="N1380" i="17"/>
  <c r="M1380" i="17"/>
  <c r="N1379" i="17"/>
  <c r="M1379" i="17"/>
  <c r="N1378" i="17"/>
  <c r="M1378" i="17"/>
  <c r="N1377" i="17"/>
  <c r="M1377" i="17"/>
  <c r="N1376" i="17"/>
  <c r="M1376" i="17"/>
  <c r="N1375" i="17"/>
  <c r="M1375" i="17"/>
  <c r="N1374" i="17"/>
  <c r="M1374" i="17"/>
  <c r="N1373" i="17"/>
  <c r="M1373" i="17"/>
  <c r="N1372" i="17"/>
  <c r="M1372" i="17"/>
  <c r="N1371" i="17"/>
  <c r="M1371" i="17"/>
  <c r="N1370" i="17"/>
  <c r="M1370" i="17"/>
  <c r="N1369" i="17"/>
  <c r="M1369" i="17"/>
  <c r="N1368" i="17"/>
  <c r="M1368" i="17"/>
  <c r="N1367" i="17"/>
  <c r="M1367" i="17"/>
  <c r="N1366" i="17"/>
  <c r="M1366" i="17"/>
  <c r="N1365" i="17"/>
  <c r="M1365" i="17"/>
  <c r="N1364" i="17"/>
  <c r="M1364" i="17"/>
  <c r="N1363" i="17"/>
  <c r="M1363" i="17"/>
  <c r="N1362" i="17"/>
  <c r="M1362" i="17"/>
  <c r="N1361" i="17"/>
  <c r="M1361" i="17"/>
  <c r="N1360" i="17"/>
  <c r="M1360" i="17"/>
  <c r="N1359" i="17"/>
  <c r="M1359" i="17"/>
  <c r="N1358" i="17"/>
  <c r="M1358" i="17"/>
  <c r="N1357" i="17"/>
  <c r="M1357" i="17"/>
  <c r="N1356" i="17"/>
  <c r="M1356" i="17"/>
  <c r="N1355" i="17"/>
  <c r="M1355" i="17"/>
  <c r="N1354" i="17"/>
  <c r="M1354" i="17"/>
  <c r="N1353" i="17"/>
  <c r="M1353" i="17"/>
  <c r="N1352" i="17"/>
  <c r="M1352" i="17"/>
  <c r="N1351" i="17"/>
  <c r="M1351" i="17"/>
  <c r="N1350" i="17"/>
  <c r="M1350" i="17"/>
  <c r="N1349" i="17"/>
  <c r="M1349" i="17"/>
  <c r="N1348" i="17"/>
  <c r="M1348" i="17"/>
  <c r="N1347" i="17"/>
  <c r="M1347" i="17"/>
  <c r="N1346" i="17"/>
  <c r="M1346" i="17"/>
  <c r="N1345" i="17"/>
  <c r="M1345" i="17"/>
  <c r="N1344" i="17"/>
  <c r="M1344" i="17"/>
  <c r="N1343" i="17"/>
  <c r="M1343" i="17"/>
  <c r="N1342" i="17"/>
  <c r="M1342" i="17"/>
  <c r="N1341" i="17"/>
  <c r="M1341" i="17"/>
  <c r="N1340" i="17"/>
  <c r="M1340" i="17"/>
  <c r="N1339" i="17"/>
  <c r="M1339" i="17"/>
  <c r="N1338" i="17"/>
  <c r="M1338" i="17"/>
  <c r="N1337" i="17"/>
  <c r="M1337" i="17"/>
  <c r="N1336" i="17"/>
  <c r="M1336" i="17"/>
  <c r="N1335" i="17"/>
  <c r="M1335" i="17"/>
  <c r="N1334" i="17"/>
  <c r="M1334" i="17"/>
  <c r="N1333" i="17"/>
  <c r="M1333" i="17"/>
  <c r="N1332" i="17"/>
  <c r="M1332" i="17"/>
  <c r="N1331" i="17"/>
  <c r="M1331" i="17"/>
  <c r="N1330" i="17"/>
  <c r="M1330" i="17"/>
  <c r="N1329" i="17"/>
  <c r="M1329" i="17"/>
  <c r="N1328" i="17"/>
  <c r="M1328" i="17"/>
  <c r="N1327" i="17"/>
  <c r="M1327" i="17"/>
  <c r="N1326" i="17"/>
  <c r="M1326" i="17"/>
  <c r="N1325" i="17"/>
  <c r="M1325" i="17"/>
  <c r="N1324" i="17"/>
  <c r="M1324" i="17"/>
  <c r="N1323" i="17"/>
  <c r="M1323" i="17"/>
  <c r="N1322" i="17"/>
  <c r="M1322" i="17"/>
  <c r="N1321" i="17"/>
  <c r="M1321" i="17"/>
  <c r="N1320" i="17"/>
  <c r="M1320" i="17"/>
  <c r="N1319" i="17"/>
  <c r="M1319" i="17"/>
  <c r="N1318" i="17"/>
  <c r="M1318" i="17"/>
  <c r="N1317" i="17"/>
  <c r="M1317" i="17"/>
  <c r="N1316" i="17"/>
  <c r="M1316" i="17"/>
  <c r="N1315" i="17"/>
  <c r="M1315" i="17"/>
  <c r="N1314" i="17"/>
  <c r="M1314" i="17"/>
  <c r="N1313" i="17"/>
  <c r="M1313" i="17"/>
  <c r="N1312" i="17"/>
  <c r="M1312" i="17"/>
  <c r="N1311" i="17"/>
  <c r="M1311" i="17"/>
  <c r="N1310" i="17"/>
  <c r="M1310" i="17"/>
  <c r="N1309" i="17"/>
  <c r="M1309" i="17"/>
  <c r="N1308" i="17"/>
  <c r="M1308" i="17"/>
  <c r="N1307" i="17"/>
  <c r="M1307" i="17"/>
  <c r="N1306" i="17"/>
  <c r="M1306" i="17"/>
  <c r="N1305" i="17"/>
  <c r="M1305" i="17"/>
  <c r="N1304" i="17"/>
  <c r="M1304" i="17"/>
  <c r="N1303" i="17"/>
  <c r="M1303" i="17"/>
  <c r="N1302" i="17"/>
  <c r="M1302" i="17"/>
  <c r="N1301" i="17"/>
  <c r="M1301" i="17"/>
  <c r="N1300" i="17"/>
  <c r="M1300" i="17"/>
  <c r="N1299" i="17"/>
  <c r="M1299" i="17"/>
  <c r="N1298" i="17"/>
  <c r="M1298" i="17"/>
  <c r="N1297" i="17"/>
  <c r="M1297" i="17"/>
  <c r="N1296" i="17"/>
  <c r="M1296" i="17"/>
  <c r="N1295" i="17"/>
  <c r="M1295" i="17"/>
  <c r="N1294" i="17"/>
  <c r="M1294" i="17"/>
  <c r="N1293" i="17"/>
  <c r="M1293" i="17"/>
  <c r="N1292" i="17"/>
  <c r="M1292" i="17"/>
  <c r="N1291" i="17"/>
  <c r="M1291" i="17"/>
  <c r="N1290" i="17"/>
  <c r="M1290" i="17"/>
  <c r="N1289" i="17"/>
  <c r="M1289" i="17"/>
  <c r="N1288" i="17"/>
  <c r="M1288" i="17"/>
  <c r="N1287" i="17"/>
  <c r="M1287" i="17"/>
  <c r="N1286" i="17"/>
  <c r="M1286" i="17"/>
  <c r="N1285" i="17"/>
  <c r="M1285" i="17"/>
  <c r="N1284" i="17"/>
  <c r="M1284" i="17"/>
  <c r="N1283" i="17"/>
  <c r="M1283" i="17"/>
  <c r="N1282" i="17"/>
  <c r="M1282" i="17"/>
  <c r="N1281" i="17"/>
  <c r="M1281" i="17"/>
  <c r="N1280" i="17"/>
  <c r="M1280" i="17"/>
  <c r="N1279" i="17"/>
  <c r="M1279" i="17"/>
  <c r="N1278" i="17"/>
  <c r="M1278" i="17"/>
  <c r="N1277" i="17"/>
  <c r="M1277" i="17"/>
  <c r="N1276" i="17"/>
  <c r="M1276" i="17"/>
  <c r="N1275" i="17"/>
  <c r="M1275" i="17"/>
  <c r="N1274" i="17"/>
  <c r="M1274" i="17"/>
  <c r="N1273" i="17"/>
  <c r="M1273" i="17"/>
  <c r="N1272" i="17"/>
  <c r="M1272" i="17"/>
  <c r="N1271" i="17"/>
  <c r="M1271" i="17"/>
  <c r="N1270" i="17"/>
  <c r="M1270" i="17"/>
  <c r="N1269" i="17"/>
  <c r="M1269" i="17"/>
  <c r="N1268" i="17"/>
  <c r="M1268" i="17"/>
  <c r="N1267" i="17"/>
  <c r="M1267" i="17"/>
  <c r="N1266" i="17"/>
  <c r="M1266" i="17"/>
  <c r="N1265" i="17"/>
  <c r="M1265" i="17"/>
  <c r="N1264" i="17"/>
  <c r="M1264" i="17"/>
  <c r="N1263" i="17"/>
  <c r="M1263" i="17"/>
  <c r="N1262" i="17"/>
  <c r="M1262" i="17"/>
  <c r="N1261" i="17"/>
  <c r="M1261" i="17"/>
  <c r="N1260" i="17"/>
  <c r="M1260" i="17"/>
  <c r="N1259" i="17"/>
  <c r="M1259" i="17"/>
  <c r="N1258" i="17"/>
  <c r="M1258" i="17"/>
  <c r="N1257" i="17"/>
  <c r="M1257" i="17"/>
  <c r="N1256" i="17"/>
  <c r="M1256" i="17"/>
  <c r="N1255" i="17"/>
  <c r="M1255" i="17"/>
  <c r="N1254" i="17"/>
  <c r="M1254" i="17"/>
  <c r="N1253" i="17"/>
  <c r="M1253" i="17"/>
  <c r="N1252" i="17"/>
  <c r="M1252" i="17"/>
  <c r="N1251" i="17"/>
  <c r="M1251" i="17"/>
  <c r="N1250" i="17"/>
  <c r="M1250" i="17"/>
  <c r="N1249" i="17"/>
  <c r="M1249" i="17"/>
  <c r="N1248" i="17"/>
  <c r="M1248" i="17"/>
  <c r="N1247" i="17"/>
  <c r="M1247" i="17"/>
  <c r="N1246" i="17"/>
  <c r="M1246" i="17"/>
  <c r="N1245" i="17"/>
  <c r="M1245" i="17"/>
  <c r="N1244" i="17"/>
  <c r="M1244" i="17"/>
  <c r="N1243" i="17"/>
  <c r="M1243" i="17"/>
  <c r="N1242" i="17"/>
  <c r="M1242" i="17"/>
  <c r="N1241" i="17"/>
  <c r="M1241" i="17"/>
  <c r="N1240" i="17"/>
  <c r="M1240" i="17"/>
  <c r="N1239" i="17"/>
  <c r="M1239" i="17"/>
  <c r="N1238" i="17"/>
  <c r="M1238" i="17"/>
  <c r="N1237" i="17"/>
  <c r="M1237" i="17"/>
  <c r="N1236" i="17"/>
  <c r="M1236" i="17"/>
  <c r="N1235" i="17"/>
  <c r="M1235" i="17"/>
  <c r="N1234" i="17"/>
  <c r="M1234" i="17"/>
  <c r="N1233" i="17"/>
  <c r="M1233" i="17"/>
  <c r="N1232" i="17"/>
  <c r="M1232" i="17"/>
  <c r="N1231" i="17"/>
  <c r="M1231" i="17"/>
  <c r="N1230" i="17"/>
  <c r="M1230" i="17"/>
  <c r="N1229" i="17"/>
  <c r="M1229" i="17"/>
  <c r="N1228" i="17"/>
  <c r="M1228" i="17"/>
  <c r="N1227" i="17"/>
  <c r="M1227" i="17"/>
  <c r="N1226" i="17"/>
  <c r="M1226" i="17"/>
  <c r="N1225" i="17"/>
  <c r="M1225" i="17"/>
  <c r="N1224" i="17"/>
  <c r="M1224" i="17"/>
  <c r="N1223" i="17"/>
  <c r="M1223" i="17"/>
  <c r="N1222" i="17"/>
  <c r="M1222" i="17"/>
  <c r="N1221" i="17"/>
  <c r="M1221" i="17"/>
  <c r="N1220" i="17"/>
  <c r="M1220" i="17"/>
  <c r="N1219" i="17"/>
  <c r="M1219" i="17"/>
  <c r="N1218" i="17"/>
  <c r="M1218" i="17"/>
  <c r="N1217" i="17"/>
  <c r="M1217" i="17"/>
  <c r="N1216" i="17"/>
  <c r="M1216" i="17"/>
  <c r="N1215" i="17"/>
  <c r="M1215" i="17"/>
  <c r="N1214" i="17"/>
  <c r="M1214" i="17"/>
  <c r="N1213" i="17"/>
  <c r="M1213" i="17"/>
  <c r="N1212" i="17"/>
  <c r="M1212" i="17"/>
  <c r="N1211" i="17"/>
  <c r="M1211" i="17"/>
  <c r="N1210" i="17"/>
  <c r="M1210" i="17"/>
  <c r="N1209" i="17"/>
  <c r="M1209" i="17"/>
  <c r="N1208" i="17"/>
  <c r="M1208" i="17"/>
  <c r="N1207" i="17"/>
  <c r="M1207" i="17"/>
  <c r="N1206" i="17"/>
  <c r="M1206" i="17"/>
  <c r="N1205" i="17"/>
  <c r="M1205" i="17"/>
  <c r="N1204" i="17"/>
  <c r="M1204" i="17"/>
  <c r="N1203" i="17"/>
  <c r="M1203" i="17"/>
  <c r="N1202" i="17"/>
  <c r="M1202" i="17"/>
  <c r="N1201" i="17"/>
  <c r="M1201" i="17"/>
  <c r="N1200" i="17"/>
  <c r="M1200" i="17"/>
  <c r="N1199" i="17"/>
  <c r="M1199" i="17"/>
  <c r="N1198" i="17"/>
  <c r="M1198" i="17"/>
  <c r="N1197" i="17"/>
  <c r="M1197" i="17"/>
  <c r="N1196" i="17"/>
  <c r="M1196" i="17"/>
  <c r="N1195" i="17"/>
  <c r="M1195" i="17"/>
  <c r="N1194" i="17"/>
  <c r="M1194" i="17"/>
  <c r="N1193" i="17"/>
  <c r="M1193" i="17"/>
  <c r="N1192" i="17"/>
  <c r="M1192" i="17"/>
  <c r="N1191" i="17"/>
  <c r="M1191" i="17"/>
  <c r="N1190" i="17"/>
  <c r="M1190" i="17"/>
  <c r="N1189" i="17"/>
  <c r="M1189" i="17"/>
  <c r="N1188" i="17"/>
  <c r="M1188" i="17"/>
  <c r="N1187" i="17"/>
  <c r="M1187" i="17"/>
  <c r="N1186" i="17"/>
  <c r="M1186" i="17"/>
  <c r="N1185" i="17"/>
  <c r="M1185" i="17"/>
  <c r="N1184" i="17"/>
  <c r="M1184" i="17"/>
  <c r="N1183" i="17"/>
  <c r="M1183" i="17"/>
  <c r="N1182" i="17"/>
  <c r="M1182" i="17"/>
  <c r="N1181" i="17"/>
  <c r="M1181" i="17"/>
  <c r="N1180" i="17"/>
  <c r="M1180" i="17"/>
  <c r="N1179" i="17"/>
  <c r="M1179" i="17"/>
  <c r="N1178" i="17"/>
  <c r="M1178" i="17"/>
  <c r="N1177" i="17"/>
  <c r="M1177" i="17"/>
  <c r="N1176" i="17"/>
  <c r="M1176" i="17"/>
  <c r="N1175" i="17"/>
  <c r="M1175" i="17"/>
  <c r="N1174" i="17"/>
  <c r="M1174" i="17"/>
  <c r="N1173" i="17"/>
  <c r="M1173" i="17"/>
  <c r="N1172" i="17"/>
  <c r="M1172" i="17"/>
  <c r="N1171" i="17"/>
  <c r="M1171" i="17"/>
  <c r="N1170" i="17"/>
  <c r="M1170" i="17"/>
  <c r="N1169" i="17"/>
  <c r="M1169" i="17"/>
  <c r="N1168" i="17"/>
  <c r="M1168" i="17"/>
  <c r="N1167" i="17"/>
  <c r="M1167" i="17"/>
  <c r="N1166" i="17"/>
  <c r="M1166" i="17"/>
  <c r="N1165" i="17"/>
  <c r="M1165" i="17"/>
  <c r="N1164" i="17"/>
  <c r="M1164" i="17"/>
  <c r="N1163" i="17"/>
  <c r="M1163" i="17"/>
  <c r="N1162" i="17"/>
  <c r="M1162" i="17"/>
  <c r="N1161" i="17"/>
  <c r="M1161" i="17"/>
  <c r="N1160" i="17"/>
  <c r="M1160" i="17"/>
  <c r="N1159" i="17"/>
  <c r="M1159" i="17"/>
  <c r="N1158" i="17"/>
  <c r="M1158" i="17"/>
  <c r="N1157" i="17"/>
  <c r="M1157" i="17"/>
  <c r="N1156" i="17"/>
  <c r="M1156" i="17"/>
  <c r="N1155" i="17"/>
  <c r="M1155" i="17"/>
  <c r="N1154" i="17"/>
  <c r="M1154" i="17"/>
  <c r="N1153" i="17"/>
  <c r="M1153" i="17"/>
  <c r="N1152" i="17"/>
  <c r="M1152" i="17"/>
  <c r="N1151" i="17"/>
  <c r="M1151" i="17"/>
  <c r="N1150" i="17"/>
  <c r="M1150" i="17"/>
  <c r="N1149" i="17"/>
  <c r="M1149" i="17"/>
  <c r="N1148" i="17"/>
  <c r="M1148" i="17"/>
  <c r="N1147" i="17"/>
  <c r="M1147" i="17"/>
  <c r="N1146" i="17"/>
  <c r="M1146" i="17"/>
  <c r="N1145" i="17"/>
  <c r="M1145" i="17"/>
  <c r="N1144" i="17"/>
  <c r="M1144" i="17"/>
  <c r="N1143" i="17"/>
  <c r="M1143" i="17"/>
  <c r="N1142" i="17"/>
  <c r="M1142" i="17"/>
  <c r="N1141" i="17"/>
  <c r="M1141" i="17"/>
  <c r="N1140" i="17"/>
  <c r="M1140" i="17"/>
  <c r="N1139" i="17"/>
  <c r="M1139" i="17"/>
  <c r="N1138" i="17"/>
  <c r="M1138" i="17"/>
  <c r="N1137" i="17"/>
  <c r="M1137" i="17"/>
  <c r="N1136" i="17"/>
  <c r="M1136" i="17"/>
  <c r="N1135" i="17"/>
  <c r="M1135" i="17"/>
  <c r="N1134" i="17"/>
  <c r="M1134" i="17"/>
  <c r="N1133" i="17"/>
  <c r="M1133" i="17"/>
  <c r="N1132" i="17"/>
  <c r="M1132" i="17"/>
  <c r="N1131" i="17"/>
  <c r="M1131" i="17"/>
  <c r="N1130" i="17"/>
  <c r="M1130" i="17"/>
  <c r="N1129" i="17"/>
  <c r="M1129" i="17"/>
  <c r="N1128" i="17"/>
  <c r="M1128" i="17"/>
  <c r="N1127" i="17"/>
  <c r="M1127" i="17"/>
  <c r="N1126" i="17"/>
  <c r="M1126" i="17"/>
  <c r="N1125" i="17"/>
  <c r="M1125" i="17"/>
  <c r="N1124" i="17"/>
  <c r="M1124" i="17"/>
  <c r="N1123" i="17"/>
  <c r="M1123" i="17"/>
  <c r="N1122" i="17"/>
  <c r="M1122" i="17"/>
  <c r="N1121" i="17"/>
  <c r="M1121" i="17"/>
  <c r="N1120" i="17"/>
  <c r="M1120" i="17"/>
  <c r="N1119" i="17"/>
  <c r="M1119" i="17"/>
  <c r="N1118" i="17"/>
  <c r="M1118" i="17"/>
  <c r="N1117" i="17"/>
  <c r="M1117" i="17"/>
  <c r="N1116" i="17"/>
  <c r="M1116" i="17"/>
  <c r="N1115" i="17"/>
  <c r="M1115" i="17"/>
  <c r="N1114" i="17"/>
  <c r="M1114" i="17"/>
  <c r="N1113" i="17"/>
  <c r="M1113" i="17"/>
  <c r="N1112" i="17"/>
  <c r="M1112" i="17"/>
  <c r="N1111" i="17"/>
  <c r="M1111" i="17"/>
  <c r="N1110" i="17"/>
  <c r="M1110" i="17"/>
  <c r="N1109" i="17"/>
  <c r="M1109" i="17"/>
  <c r="N1108" i="17"/>
  <c r="M1108" i="17"/>
  <c r="N1107" i="17"/>
  <c r="M1107" i="17"/>
  <c r="N1106" i="17"/>
  <c r="M1106" i="17"/>
  <c r="N1105" i="17"/>
  <c r="M1105" i="17"/>
  <c r="N1104" i="17"/>
  <c r="M1104" i="17"/>
  <c r="N1103" i="17"/>
  <c r="M1103" i="17"/>
  <c r="N1102" i="17"/>
  <c r="M1102" i="17"/>
  <c r="N1101" i="17"/>
  <c r="M1101" i="17"/>
  <c r="N1100" i="17"/>
  <c r="M1100" i="17"/>
  <c r="N1099" i="17"/>
  <c r="M1099" i="17"/>
  <c r="N1098" i="17"/>
  <c r="M1098" i="17"/>
  <c r="N1097" i="17"/>
  <c r="M1097" i="17"/>
  <c r="N1096" i="17"/>
  <c r="M1096" i="17"/>
  <c r="N1095" i="17"/>
  <c r="M1095" i="17"/>
  <c r="N1094" i="17"/>
  <c r="M1094" i="17"/>
  <c r="N1093" i="17"/>
  <c r="M1093" i="17"/>
  <c r="N1092" i="17"/>
  <c r="M1092" i="17"/>
  <c r="N1091" i="17"/>
  <c r="M1091" i="17"/>
  <c r="N1090" i="17"/>
  <c r="M1090" i="17"/>
  <c r="N1089" i="17"/>
  <c r="M1089" i="17"/>
  <c r="N1088" i="17"/>
  <c r="M1088" i="17"/>
  <c r="N1087" i="17"/>
  <c r="M1087" i="17"/>
  <c r="N1086" i="17"/>
  <c r="M1086" i="17"/>
  <c r="N1085" i="17"/>
  <c r="M1085" i="17"/>
  <c r="N1084" i="17"/>
  <c r="M1084" i="17"/>
  <c r="N1083" i="17"/>
  <c r="M1083" i="17"/>
  <c r="N1082" i="17"/>
  <c r="M1082" i="17"/>
  <c r="N1081" i="17"/>
  <c r="M1081" i="17"/>
  <c r="N1080" i="17"/>
  <c r="M1080" i="17"/>
  <c r="N1079" i="17"/>
  <c r="M1079" i="17"/>
  <c r="N1078" i="17"/>
  <c r="M1078" i="17"/>
  <c r="N1077" i="17"/>
  <c r="M1077" i="17"/>
  <c r="N1076" i="17"/>
  <c r="M1076" i="17"/>
  <c r="N1075" i="17"/>
  <c r="M1075" i="17"/>
  <c r="N1074" i="17"/>
  <c r="M1074" i="17"/>
  <c r="N1073" i="17"/>
  <c r="M1073" i="17"/>
  <c r="N1072" i="17"/>
  <c r="M1072" i="17"/>
  <c r="N1071" i="17"/>
  <c r="M1071" i="17"/>
  <c r="N1070" i="17"/>
  <c r="M1070" i="17"/>
  <c r="N1069" i="17"/>
  <c r="M1069" i="17"/>
  <c r="N1068" i="17"/>
  <c r="M1068" i="17"/>
  <c r="N1067" i="17"/>
  <c r="M1067" i="17"/>
  <c r="N1066" i="17"/>
  <c r="M1066" i="17"/>
  <c r="N1065" i="17"/>
  <c r="M1065" i="17"/>
  <c r="N1064" i="17"/>
  <c r="M1064" i="17"/>
  <c r="N1063" i="17"/>
  <c r="M1063" i="17"/>
  <c r="N1062" i="17"/>
  <c r="M1062" i="17"/>
  <c r="N1061" i="17"/>
  <c r="M1061" i="17"/>
  <c r="N1060" i="17"/>
  <c r="M1060" i="17"/>
  <c r="N1059" i="17"/>
  <c r="M1059" i="17"/>
  <c r="N1058" i="17"/>
  <c r="M1058" i="17"/>
  <c r="N1057" i="17"/>
  <c r="M1057" i="17"/>
  <c r="N1056" i="17"/>
  <c r="M1056" i="17"/>
  <c r="N1055" i="17"/>
  <c r="M1055" i="17"/>
  <c r="N1054" i="17"/>
  <c r="M1054" i="17"/>
  <c r="N1053" i="17"/>
  <c r="M1053" i="17"/>
  <c r="N1052" i="17"/>
  <c r="M1052" i="17"/>
  <c r="N1051" i="17"/>
  <c r="M1051" i="17"/>
  <c r="N1050" i="17"/>
  <c r="M1050" i="17"/>
  <c r="N1049" i="17"/>
  <c r="M1049" i="17"/>
  <c r="N1048" i="17"/>
  <c r="M1048" i="17"/>
  <c r="N1047" i="17"/>
  <c r="M1047" i="17"/>
  <c r="N1046" i="17"/>
  <c r="M1046" i="17"/>
  <c r="N1045" i="17"/>
  <c r="M1045" i="17"/>
  <c r="N1044" i="17"/>
  <c r="M1044" i="17"/>
  <c r="N1043" i="17"/>
  <c r="M1043" i="17"/>
  <c r="N1042" i="17"/>
  <c r="M1042" i="17"/>
  <c r="N1041" i="17"/>
  <c r="M1041" i="17"/>
  <c r="N1040" i="17"/>
  <c r="M1040" i="17"/>
  <c r="N1039" i="17"/>
  <c r="M1039" i="17"/>
  <c r="N1038" i="17"/>
  <c r="M1038" i="17"/>
  <c r="N1037" i="17"/>
  <c r="M1037" i="17"/>
  <c r="N1036" i="17"/>
  <c r="M1036" i="17"/>
  <c r="N1035" i="17"/>
  <c r="M1035" i="17"/>
  <c r="N1034" i="17"/>
  <c r="M1034" i="17"/>
  <c r="N1033" i="17"/>
  <c r="M1033" i="17"/>
  <c r="N1032" i="17"/>
  <c r="M1032" i="17"/>
  <c r="N1031" i="17"/>
  <c r="M1031" i="17"/>
  <c r="N1030" i="17"/>
  <c r="M1030" i="17"/>
  <c r="N1029" i="17"/>
  <c r="M1029" i="17"/>
  <c r="N1028" i="17"/>
  <c r="M1028" i="17"/>
  <c r="N1027" i="17"/>
  <c r="M1027" i="17"/>
  <c r="N1026" i="17"/>
  <c r="M1026" i="17"/>
  <c r="N1025" i="17"/>
  <c r="M1025" i="17"/>
  <c r="N1024" i="17"/>
  <c r="M1024" i="17"/>
  <c r="N1023" i="17"/>
  <c r="M1023" i="17"/>
  <c r="N1022" i="17"/>
  <c r="M1022" i="17"/>
  <c r="N1021" i="17"/>
  <c r="M1021" i="17"/>
  <c r="N1020" i="17"/>
  <c r="M1020" i="17"/>
  <c r="N1019" i="17"/>
  <c r="M1019" i="17"/>
  <c r="N1018" i="17"/>
  <c r="M1018" i="17"/>
  <c r="N1017" i="17"/>
  <c r="M1017" i="17"/>
  <c r="N1016" i="17"/>
  <c r="M1016" i="17"/>
  <c r="N1015" i="17"/>
  <c r="M1015" i="17"/>
  <c r="N1014" i="17"/>
  <c r="M1014" i="17"/>
  <c r="N1013" i="17"/>
  <c r="M1013" i="17"/>
  <c r="N1012" i="17"/>
  <c r="M1012" i="17"/>
  <c r="N1011" i="17"/>
  <c r="M1011" i="17"/>
  <c r="N1010" i="17"/>
  <c r="M1010" i="17"/>
  <c r="N1009" i="17"/>
  <c r="M1009" i="17"/>
  <c r="N1008" i="17"/>
  <c r="M1008" i="17"/>
  <c r="N1007" i="17"/>
  <c r="M1007" i="17"/>
  <c r="N1006" i="17"/>
  <c r="M1006" i="17"/>
  <c r="N1005" i="17"/>
  <c r="M1005" i="17"/>
  <c r="N1004" i="17"/>
  <c r="M1004" i="17"/>
  <c r="N1003" i="17"/>
  <c r="M1003" i="17"/>
  <c r="N1002" i="17"/>
  <c r="M1002" i="17"/>
  <c r="N1001" i="17"/>
  <c r="M1001" i="17"/>
  <c r="N1000" i="17"/>
  <c r="M1000" i="17"/>
  <c r="N999" i="17"/>
  <c r="M999" i="17"/>
  <c r="N998" i="17"/>
  <c r="M998" i="17"/>
  <c r="N997" i="17"/>
  <c r="M997" i="17"/>
  <c r="N996" i="17"/>
  <c r="M996" i="17"/>
  <c r="N995" i="17"/>
  <c r="M995" i="17"/>
  <c r="N994" i="17"/>
  <c r="M994" i="17"/>
  <c r="N993" i="17"/>
  <c r="M993" i="17"/>
  <c r="N992" i="17"/>
  <c r="M992" i="17"/>
  <c r="N991" i="17"/>
  <c r="M991" i="17"/>
  <c r="N990" i="17"/>
  <c r="M990" i="17"/>
  <c r="N989" i="17"/>
  <c r="M989" i="17"/>
  <c r="N988" i="17"/>
  <c r="M988" i="17"/>
  <c r="N987" i="17"/>
  <c r="M987" i="17"/>
  <c r="N986" i="17"/>
  <c r="M986" i="17"/>
  <c r="N985" i="17"/>
  <c r="M985" i="17"/>
  <c r="N984" i="17"/>
  <c r="M984" i="17"/>
  <c r="N983" i="17"/>
  <c r="M983" i="17"/>
  <c r="N982" i="17"/>
  <c r="M982" i="17"/>
  <c r="N981" i="17"/>
  <c r="M981" i="17"/>
  <c r="N980" i="17"/>
  <c r="M980" i="17"/>
  <c r="N979" i="17"/>
  <c r="M979" i="17"/>
  <c r="N978" i="17"/>
  <c r="M978" i="17"/>
  <c r="N977" i="17"/>
  <c r="M977" i="17"/>
  <c r="N976" i="17"/>
  <c r="M976" i="17"/>
  <c r="N975" i="17"/>
  <c r="M975" i="17"/>
  <c r="N974" i="17"/>
  <c r="M974" i="17"/>
  <c r="N973" i="17"/>
  <c r="M973" i="17"/>
  <c r="N972" i="17"/>
  <c r="M972" i="17"/>
  <c r="N971" i="17"/>
  <c r="M971" i="17"/>
  <c r="N970" i="17"/>
  <c r="M970" i="17"/>
  <c r="N969" i="17"/>
  <c r="M969" i="17"/>
  <c r="N968" i="17"/>
  <c r="M968" i="17"/>
  <c r="N967" i="17"/>
  <c r="M967" i="17"/>
  <c r="N966" i="17"/>
  <c r="M966" i="17"/>
  <c r="N965" i="17"/>
  <c r="M965" i="17"/>
  <c r="N964" i="17"/>
  <c r="M964" i="17"/>
  <c r="N963" i="17"/>
  <c r="M963" i="17"/>
  <c r="N962" i="17"/>
  <c r="M962" i="17"/>
  <c r="N961" i="17"/>
  <c r="M961" i="17"/>
  <c r="N960" i="17"/>
  <c r="M960" i="17"/>
  <c r="N959" i="17"/>
  <c r="M959" i="17"/>
  <c r="N958" i="17"/>
  <c r="M958" i="17"/>
  <c r="N957" i="17"/>
  <c r="M957" i="17"/>
  <c r="N956" i="17"/>
  <c r="M956" i="17"/>
  <c r="N955" i="17"/>
  <c r="M955" i="17"/>
  <c r="N954" i="17"/>
  <c r="M954" i="17"/>
  <c r="N953" i="17"/>
  <c r="M953" i="17"/>
  <c r="N952" i="17"/>
  <c r="M952" i="17"/>
  <c r="N951" i="17"/>
  <c r="M951" i="17"/>
  <c r="N950" i="17"/>
  <c r="M950" i="17"/>
  <c r="N949" i="17"/>
  <c r="M949" i="17"/>
  <c r="N948" i="17"/>
  <c r="M948" i="17"/>
  <c r="N947" i="17"/>
  <c r="M947" i="17"/>
  <c r="N946" i="17"/>
  <c r="M946" i="17"/>
  <c r="N945" i="17"/>
  <c r="M945" i="17"/>
  <c r="N944" i="17"/>
  <c r="M944" i="17"/>
  <c r="N943" i="17"/>
  <c r="M943" i="17"/>
  <c r="N942" i="17"/>
  <c r="M942" i="17"/>
  <c r="N941" i="17"/>
  <c r="M941" i="17"/>
  <c r="N940" i="17"/>
  <c r="M940" i="17"/>
  <c r="N939" i="17"/>
  <c r="M939" i="17"/>
  <c r="N938" i="17"/>
  <c r="M938" i="17"/>
  <c r="N937" i="17"/>
  <c r="M937" i="17"/>
  <c r="N936" i="17"/>
  <c r="M936" i="17"/>
  <c r="N935" i="17"/>
  <c r="M935" i="17"/>
  <c r="N934" i="17"/>
  <c r="M934" i="17"/>
  <c r="N933" i="17"/>
  <c r="M933" i="17"/>
  <c r="N932" i="17"/>
  <c r="M932" i="17"/>
  <c r="N931" i="17"/>
  <c r="M931" i="17"/>
  <c r="N930" i="17"/>
  <c r="M930" i="17"/>
  <c r="N929" i="17"/>
  <c r="M929" i="17"/>
  <c r="N928" i="17"/>
  <c r="M928" i="17"/>
  <c r="N927" i="17"/>
  <c r="M927" i="17"/>
  <c r="N926" i="17"/>
  <c r="M926" i="17"/>
  <c r="N925" i="17"/>
  <c r="M925" i="17"/>
  <c r="N924" i="17"/>
  <c r="M924" i="17"/>
  <c r="N923" i="17"/>
  <c r="M923" i="17"/>
  <c r="N922" i="17"/>
  <c r="M922" i="17"/>
  <c r="N921" i="17"/>
  <c r="M921" i="17"/>
  <c r="N920" i="17"/>
  <c r="M920" i="17"/>
  <c r="N919" i="17"/>
  <c r="M919" i="17"/>
  <c r="N918" i="17"/>
  <c r="M918" i="17"/>
  <c r="N917" i="17"/>
  <c r="M917" i="17"/>
  <c r="N916" i="17"/>
  <c r="M916" i="17"/>
  <c r="N915" i="17"/>
  <c r="M915" i="17"/>
  <c r="N914" i="17"/>
  <c r="M914" i="17"/>
  <c r="N913" i="17"/>
  <c r="M913" i="17"/>
  <c r="N912" i="17"/>
  <c r="M912" i="17"/>
  <c r="N911" i="17"/>
  <c r="M911" i="17"/>
  <c r="N910" i="17"/>
  <c r="M910" i="17"/>
  <c r="N909" i="17"/>
  <c r="M909" i="17"/>
  <c r="N908" i="17"/>
  <c r="M908" i="17"/>
  <c r="N907" i="17"/>
  <c r="M907" i="17"/>
  <c r="N906" i="17"/>
  <c r="M906" i="17"/>
  <c r="N905" i="17"/>
  <c r="M905" i="17"/>
  <c r="N904" i="17"/>
  <c r="M904" i="17"/>
  <c r="N903" i="17"/>
  <c r="M903" i="17"/>
  <c r="N902" i="17"/>
  <c r="M902" i="17"/>
  <c r="N901" i="17"/>
  <c r="M901" i="17"/>
  <c r="N900" i="17"/>
  <c r="M900" i="17"/>
  <c r="N899" i="17"/>
  <c r="M899" i="17"/>
  <c r="N898" i="17"/>
  <c r="M898" i="17"/>
  <c r="N897" i="17"/>
  <c r="M897" i="17"/>
  <c r="N896" i="17"/>
  <c r="M896" i="17"/>
  <c r="N895" i="17"/>
  <c r="M895" i="17"/>
  <c r="N894" i="17"/>
  <c r="M894" i="17"/>
  <c r="N893" i="17"/>
  <c r="M893" i="17"/>
  <c r="N892" i="17"/>
  <c r="M892" i="17"/>
  <c r="N891" i="17"/>
  <c r="M891" i="17"/>
  <c r="N890" i="17"/>
  <c r="M890" i="17"/>
  <c r="N889" i="17"/>
  <c r="M889" i="17"/>
  <c r="N888" i="17"/>
  <c r="M888" i="17"/>
  <c r="N887" i="17"/>
  <c r="M887" i="17"/>
  <c r="N886" i="17"/>
  <c r="M886" i="17"/>
  <c r="N885" i="17"/>
  <c r="M885" i="17"/>
  <c r="N884" i="17"/>
  <c r="M884" i="17"/>
  <c r="N883" i="17"/>
  <c r="M883" i="17"/>
  <c r="N882" i="17"/>
  <c r="M882" i="17"/>
  <c r="N881" i="17"/>
  <c r="M881" i="17"/>
  <c r="N880" i="17"/>
  <c r="M880" i="17"/>
  <c r="N879" i="17"/>
  <c r="M879" i="17"/>
  <c r="N878" i="17"/>
  <c r="M878" i="17"/>
  <c r="N877" i="17"/>
  <c r="M877" i="17"/>
  <c r="N876" i="17"/>
  <c r="M876" i="17"/>
  <c r="N875" i="17"/>
  <c r="M875" i="17"/>
  <c r="N874" i="17"/>
  <c r="M874" i="17"/>
  <c r="N873" i="17"/>
  <c r="M873" i="17"/>
  <c r="N872" i="17"/>
  <c r="M872" i="17"/>
  <c r="N871" i="17"/>
  <c r="M871" i="17"/>
  <c r="N870" i="17"/>
  <c r="M870" i="17"/>
  <c r="N869" i="17"/>
  <c r="M869" i="17"/>
  <c r="N868" i="17"/>
  <c r="M868" i="17"/>
  <c r="N867" i="17"/>
  <c r="M867" i="17"/>
  <c r="N866" i="17"/>
  <c r="M866" i="17"/>
  <c r="N865" i="17"/>
  <c r="M865" i="17"/>
  <c r="N864" i="17"/>
  <c r="M864" i="17"/>
  <c r="N863" i="17"/>
  <c r="M863" i="17"/>
  <c r="N862" i="17"/>
  <c r="M862" i="17"/>
  <c r="N861" i="17"/>
  <c r="M861" i="17"/>
  <c r="N860" i="17"/>
  <c r="M860" i="17"/>
  <c r="N859" i="17"/>
  <c r="M859" i="17"/>
  <c r="N858" i="17"/>
  <c r="M858" i="17"/>
  <c r="N857" i="17"/>
  <c r="M857" i="17"/>
  <c r="N856" i="17"/>
  <c r="M856" i="17"/>
  <c r="N855" i="17"/>
  <c r="M855" i="17"/>
  <c r="N854" i="17"/>
  <c r="M854" i="17"/>
  <c r="N853" i="17"/>
  <c r="M853" i="17"/>
  <c r="N852" i="17"/>
  <c r="M852" i="17"/>
  <c r="N851" i="17"/>
  <c r="M851" i="17"/>
  <c r="N850" i="17"/>
  <c r="M850" i="17"/>
  <c r="N849" i="17"/>
  <c r="M849" i="17"/>
  <c r="N848" i="17"/>
  <c r="M848" i="17"/>
  <c r="N847" i="17"/>
  <c r="M847" i="17"/>
  <c r="N846" i="17"/>
  <c r="M846" i="17"/>
  <c r="N845" i="17"/>
  <c r="M845" i="17"/>
  <c r="N844" i="17"/>
  <c r="M844" i="17"/>
  <c r="N843" i="17"/>
  <c r="M843" i="17"/>
  <c r="N842" i="17"/>
  <c r="M842" i="17"/>
  <c r="N841" i="17"/>
  <c r="M841" i="17"/>
  <c r="N840" i="17"/>
  <c r="M840" i="17"/>
  <c r="N839" i="17"/>
  <c r="M839" i="17"/>
  <c r="N838" i="17"/>
  <c r="M838" i="17"/>
  <c r="N837" i="17"/>
  <c r="M837" i="17"/>
  <c r="N836" i="17"/>
  <c r="M836" i="17"/>
  <c r="N835" i="17"/>
  <c r="M835" i="17"/>
  <c r="N834" i="17"/>
  <c r="M834" i="17"/>
  <c r="N833" i="17"/>
  <c r="M833" i="17"/>
  <c r="N832" i="17"/>
  <c r="M832" i="17"/>
  <c r="N831" i="17"/>
  <c r="M831" i="17"/>
  <c r="N830" i="17"/>
  <c r="M830" i="17"/>
  <c r="N829" i="17"/>
  <c r="M829" i="17"/>
  <c r="N828" i="17"/>
  <c r="M828" i="17"/>
  <c r="N827" i="17"/>
  <c r="M827" i="17"/>
  <c r="N826" i="17"/>
  <c r="M826" i="17"/>
  <c r="N825" i="17"/>
  <c r="M825" i="17"/>
  <c r="N824" i="17"/>
  <c r="M824" i="17"/>
  <c r="N823" i="17"/>
  <c r="M823" i="17"/>
  <c r="N822" i="17"/>
  <c r="M822" i="17"/>
  <c r="N821" i="17"/>
  <c r="M821" i="17"/>
  <c r="N820" i="17"/>
  <c r="M820" i="17"/>
  <c r="N819" i="17"/>
  <c r="M819" i="17"/>
  <c r="N818" i="17"/>
  <c r="M818" i="17"/>
  <c r="N817" i="17"/>
  <c r="M817" i="17"/>
  <c r="N816" i="17"/>
  <c r="M816" i="17"/>
  <c r="N815" i="17"/>
  <c r="M815" i="17"/>
  <c r="N814" i="17"/>
  <c r="M814" i="17"/>
  <c r="N813" i="17"/>
  <c r="M813" i="17"/>
  <c r="N812" i="17"/>
  <c r="M812" i="17"/>
  <c r="N811" i="17"/>
  <c r="M811" i="17"/>
  <c r="N810" i="17"/>
  <c r="M810" i="17"/>
  <c r="N809" i="17"/>
  <c r="M809" i="17"/>
  <c r="N808" i="17"/>
  <c r="M808" i="17"/>
  <c r="N807" i="17"/>
  <c r="M807" i="17"/>
  <c r="N806" i="17"/>
  <c r="M806" i="17"/>
  <c r="N805" i="17"/>
  <c r="M805" i="17"/>
  <c r="N804" i="17"/>
  <c r="M804" i="17"/>
  <c r="N803" i="17"/>
  <c r="M803" i="17"/>
  <c r="N802" i="17"/>
  <c r="M802" i="17"/>
  <c r="N801" i="17"/>
  <c r="M801" i="17"/>
  <c r="N800" i="17"/>
  <c r="M800" i="17"/>
  <c r="N799" i="17"/>
  <c r="M799" i="17"/>
  <c r="N798" i="17"/>
  <c r="M798" i="17"/>
  <c r="N797" i="17"/>
  <c r="M797" i="17"/>
  <c r="N796" i="17"/>
  <c r="M796" i="17"/>
  <c r="N795" i="17"/>
  <c r="M795" i="17"/>
  <c r="N794" i="17"/>
  <c r="M794" i="17"/>
  <c r="N793" i="17"/>
  <c r="M793" i="17"/>
  <c r="N792" i="17"/>
  <c r="M792" i="17"/>
  <c r="N791" i="17"/>
  <c r="M791" i="17"/>
  <c r="N790" i="17"/>
  <c r="M790" i="17"/>
  <c r="N789" i="17"/>
  <c r="M789" i="17"/>
  <c r="N788" i="17"/>
  <c r="M788" i="17"/>
  <c r="N787" i="17"/>
  <c r="M787" i="17"/>
  <c r="N786" i="17"/>
  <c r="M786" i="17"/>
  <c r="N785" i="17"/>
  <c r="M785" i="17"/>
  <c r="N784" i="17"/>
  <c r="M784" i="17"/>
  <c r="N783" i="17"/>
  <c r="M783" i="17"/>
  <c r="N782" i="17"/>
  <c r="M782" i="17"/>
  <c r="N781" i="17"/>
  <c r="M781" i="17"/>
  <c r="N780" i="17"/>
  <c r="M780" i="17"/>
  <c r="N779" i="17"/>
  <c r="M779" i="17"/>
  <c r="N778" i="17"/>
  <c r="M778" i="17"/>
  <c r="N777" i="17"/>
  <c r="M777" i="17"/>
  <c r="N776" i="17"/>
  <c r="M776" i="17"/>
  <c r="N775" i="17"/>
  <c r="M775" i="17"/>
  <c r="N774" i="17"/>
  <c r="M774" i="17"/>
  <c r="N773" i="17"/>
  <c r="M773" i="17"/>
  <c r="N772" i="17"/>
  <c r="M772" i="17"/>
  <c r="N771" i="17"/>
  <c r="M771" i="17"/>
  <c r="N770" i="17"/>
  <c r="M770" i="17"/>
  <c r="N769" i="17"/>
  <c r="M769" i="17"/>
  <c r="N768" i="17"/>
  <c r="M768" i="17"/>
  <c r="N767" i="17"/>
  <c r="M767" i="17"/>
  <c r="N766" i="17"/>
  <c r="M766" i="17"/>
  <c r="N765" i="17"/>
  <c r="M765" i="17"/>
  <c r="N764" i="17"/>
  <c r="M764" i="17"/>
  <c r="N763" i="17"/>
  <c r="M763" i="17"/>
  <c r="N762" i="17"/>
  <c r="M762" i="17"/>
  <c r="N761" i="17"/>
  <c r="M761" i="17"/>
  <c r="N760" i="17"/>
  <c r="M760" i="17"/>
  <c r="N759" i="17"/>
  <c r="M759" i="17"/>
  <c r="N758" i="17"/>
  <c r="M758" i="17"/>
  <c r="N757" i="17"/>
  <c r="M757" i="17"/>
  <c r="N756" i="17"/>
  <c r="M756" i="17"/>
  <c r="N755" i="17"/>
  <c r="M755" i="17"/>
  <c r="N754" i="17"/>
  <c r="M754" i="17"/>
  <c r="N753" i="17"/>
  <c r="M753" i="17"/>
  <c r="N752" i="17"/>
  <c r="M752" i="17"/>
  <c r="N751" i="17"/>
  <c r="M751" i="17"/>
  <c r="N750" i="17"/>
  <c r="M750" i="17"/>
  <c r="N749" i="17"/>
  <c r="M749" i="17"/>
  <c r="N748" i="17"/>
  <c r="M748" i="17"/>
  <c r="N747" i="17"/>
  <c r="M747" i="17"/>
  <c r="N746" i="17"/>
  <c r="M746" i="17"/>
  <c r="N745" i="17"/>
  <c r="M745" i="17"/>
  <c r="N744" i="17"/>
  <c r="M744" i="17"/>
  <c r="N743" i="17"/>
  <c r="M743" i="17"/>
  <c r="N742" i="17"/>
  <c r="M742" i="17"/>
  <c r="N741" i="17"/>
  <c r="M741" i="17"/>
  <c r="N740" i="17"/>
  <c r="M740" i="17"/>
  <c r="N739" i="17"/>
  <c r="M739" i="17"/>
  <c r="N738" i="17"/>
  <c r="M738" i="17"/>
  <c r="N737" i="17"/>
  <c r="M737" i="17"/>
  <c r="N736" i="17"/>
  <c r="M736" i="17"/>
  <c r="N735" i="17"/>
  <c r="M735" i="17"/>
  <c r="N734" i="17"/>
  <c r="M734" i="17"/>
  <c r="N733" i="17"/>
  <c r="M733" i="17"/>
  <c r="N732" i="17"/>
  <c r="M732" i="17"/>
  <c r="N731" i="17"/>
  <c r="M731" i="17"/>
  <c r="N730" i="17"/>
  <c r="M730" i="17"/>
  <c r="N729" i="17"/>
  <c r="M729" i="17"/>
  <c r="N728" i="17"/>
  <c r="M728" i="17"/>
  <c r="N727" i="17"/>
  <c r="M727" i="17"/>
  <c r="N726" i="17"/>
  <c r="M726" i="17"/>
  <c r="N725" i="17"/>
  <c r="M725" i="17"/>
  <c r="N724" i="17"/>
  <c r="M724" i="17"/>
  <c r="N723" i="17"/>
  <c r="M723" i="17"/>
  <c r="N722" i="17"/>
  <c r="M722" i="17"/>
  <c r="N721" i="17"/>
  <c r="M721" i="17"/>
  <c r="N720" i="17"/>
  <c r="M720" i="17"/>
  <c r="N719" i="17"/>
  <c r="M719" i="17"/>
  <c r="N718" i="17"/>
  <c r="M718" i="17"/>
  <c r="N717" i="17"/>
  <c r="M717" i="17"/>
  <c r="N716" i="17"/>
  <c r="M716" i="17"/>
  <c r="N715" i="17"/>
  <c r="M715" i="17"/>
  <c r="N714" i="17"/>
  <c r="M714" i="17"/>
  <c r="N713" i="17"/>
  <c r="M713" i="17"/>
  <c r="N712" i="17"/>
  <c r="M712" i="17"/>
  <c r="N711" i="17"/>
  <c r="M711" i="17"/>
  <c r="N710" i="17"/>
  <c r="M710" i="17"/>
  <c r="N709" i="17"/>
  <c r="M709" i="17"/>
  <c r="N708" i="17"/>
  <c r="M708" i="17"/>
  <c r="N707" i="17"/>
  <c r="M707" i="17"/>
  <c r="N706" i="17"/>
  <c r="M706" i="17"/>
  <c r="N705" i="17"/>
  <c r="M705" i="17"/>
  <c r="N704" i="17"/>
  <c r="M704" i="17"/>
  <c r="N703" i="17"/>
  <c r="M703" i="17"/>
  <c r="N702" i="17"/>
  <c r="M702" i="17"/>
  <c r="N701" i="17"/>
  <c r="M701" i="17"/>
  <c r="N700" i="17"/>
  <c r="M700" i="17"/>
  <c r="N699" i="17"/>
  <c r="M699" i="17"/>
  <c r="N698" i="17"/>
  <c r="M698" i="17"/>
  <c r="N697" i="17"/>
  <c r="M697" i="17"/>
  <c r="N696" i="17"/>
  <c r="M696" i="17"/>
  <c r="N695" i="17"/>
  <c r="M695" i="17"/>
  <c r="N694" i="17"/>
  <c r="M694" i="17"/>
  <c r="N693" i="17"/>
  <c r="M693" i="17"/>
  <c r="N692" i="17"/>
  <c r="M692" i="17"/>
  <c r="N691" i="17"/>
  <c r="M691" i="17"/>
  <c r="N690" i="17"/>
  <c r="M690" i="17"/>
  <c r="N689" i="17"/>
  <c r="M689" i="17"/>
  <c r="N688" i="17"/>
  <c r="M688" i="17"/>
  <c r="N687" i="17"/>
  <c r="M687" i="17"/>
  <c r="N686" i="17"/>
  <c r="M686" i="17"/>
  <c r="N685" i="17"/>
  <c r="M685" i="17"/>
  <c r="N684" i="17"/>
  <c r="M684" i="17"/>
  <c r="N683" i="17"/>
  <c r="M683" i="17"/>
  <c r="N682" i="17"/>
  <c r="M682" i="17"/>
  <c r="N681" i="17"/>
  <c r="M681" i="17"/>
  <c r="N680" i="17"/>
  <c r="M680" i="17"/>
  <c r="N679" i="17"/>
  <c r="M679" i="17"/>
  <c r="N678" i="17"/>
  <c r="M678" i="17"/>
  <c r="N677" i="17"/>
  <c r="M677" i="17"/>
  <c r="N676" i="17"/>
  <c r="M676" i="17"/>
  <c r="N675" i="17"/>
  <c r="M675" i="17"/>
  <c r="N674" i="17"/>
  <c r="M674" i="17"/>
  <c r="N673" i="17"/>
  <c r="M673" i="17"/>
  <c r="N672" i="17"/>
  <c r="M672" i="17"/>
  <c r="N671" i="17"/>
  <c r="M671" i="17"/>
  <c r="N670" i="17"/>
  <c r="M670" i="17"/>
  <c r="N669" i="17"/>
  <c r="M669" i="17"/>
  <c r="N668" i="17"/>
  <c r="M668" i="17"/>
  <c r="N667" i="17"/>
  <c r="M667" i="17"/>
  <c r="N666" i="17"/>
  <c r="M666" i="17"/>
  <c r="N665" i="17"/>
  <c r="M665" i="17"/>
  <c r="N664" i="17"/>
  <c r="M664" i="17"/>
  <c r="N663" i="17"/>
  <c r="M663" i="17"/>
  <c r="N662" i="17"/>
  <c r="M662" i="17"/>
  <c r="N661" i="17"/>
  <c r="M661" i="17"/>
  <c r="N660" i="17"/>
  <c r="M660" i="17"/>
  <c r="N659" i="17"/>
  <c r="M659" i="17"/>
  <c r="N658" i="17"/>
  <c r="M658" i="17"/>
  <c r="N657" i="17"/>
  <c r="M657" i="17"/>
  <c r="N656" i="17"/>
  <c r="M656" i="17"/>
  <c r="N655" i="17"/>
  <c r="M655" i="17"/>
  <c r="N654" i="17"/>
  <c r="M654" i="17"/>
  <c r="N653" i="17"/>
  <c r="M653" i="17"/>
  <c r="N652" i="17"/>
  <c r="M652" i="17"/>
  <c r="N651" i="17"/>
  <c r="M651" i="17"/>
  <c r="N650" i="17"/>
  <c r="M650" i="17"/>
  <c r="N649" i="17"/>
  <c r="M649" i="17"/>
  <c r="N648" i="17"/>
  <c r="M648" i="17"/>
  <c r="N647" i="17"/>
  <c r="M647" i="17"/>
  <c r="N646" i="17"/>
  <c r="M646" i="17"/>
  <c r="N645" i="17"/>
  <c r="M645" i="17"/>
  <c r="N644" i="17"/>
  <c r="M644" i="17"/>
  <c r="N643" i="17"/>
  <c r="M643" i="17"/>
  <c r="N642" i="17"/>
  <c r="M642" i="17"/>
  <c r="N641" i="17"/>
  <c r="M641" i="17"/>
  <c r="N640" i="17"/>
  <c r="M640" i="17"/>
  <c r="N639" i="17"/>
  <c r="M639" i="17"/>
  <c r="N638" i="17"/>
  <c r="M638" i="17"/>
  <c r="N637" i="17"/>
  <c r="M637" i="17"/>
  <c r="N636" i="17"/>
  <c r="M636" i="17"/>
  <c r="N635" i="17"/>
  <c r="M635" i="17"/>
  <c r="N634" i="17"/>
  <c r="M634" i="17"/>
  <c r="N633" i="17"/>
  <c r="M633" i="17"/>
  <c r="N632" i="17"/>
  <c r="M632" i="17"/>
  <c r="N631" i="17"/>
  <c r="M631" i="17"/>
  <c r="N630" i="17"/>
  <c r="M630" i="17"/>
  <c r="N629" i="17"/>
  <c r="M629" i="17"/>
  <c r="N628" i="17"/>
  <c r="M628" i="17"/>
  <c r="N627" i="17"/>
  <c r="M627" i="17"/>
  <c r="N626" i="17"/>
  <c r="M626" i="17"/>
  <c r="N625" i="17"/>
  <c r="M625" i="17"/>
  <c r="N624" i="17"/>
  <c r="M624" i="17"/>
  <c r="N623" i="17"/>
  <c r="M623" i="17"/>
  <c r="N622" i="17"/>
  <c r="M622" i="17"/>
  <c r="N621" i="17"/>
  <c r="M621" i="17"/>
  <c r="N620" i="17"/>
  <c r="M620" i="17"/>
  <c r="N619" i="17"/>
  <c r="M619" i="17"/>
  <c r="N618" i="17"/>
  <c r="M618" i="17"/>
  <c r="N617" i="17"/>
  <c r="M617" i="17"/>
  <c r="N616" i="17"/>
  <c r="M616" i="17"/>
  <c r="N615" i="17"/>
  <c r="M615" i="17"/>
  <c r="N614" i="17"/>
  <c r="M614" i="17"/>
  <c r="N613" i="17"/>
  <c r="M613" i="17"/>
  <c r="N612" i="17"/>
  <c r="M612" i="17"/>
  <c r="N611" i="17"/>
  <c r="M611" i="17"/>
  <c r="N610" i="17"/>
  <c r="M610" i="17"/>
  <c r="N609" i="17"/>
  <c r="M609" i="17"/>
  <c r="N608" i="17"/>
  <c r="M608" i="17"/>
  <c r="N607" i="17"/>
  <c r="M607" i="17"/>
  <c r="N606" i="17"/>
  <c r="M606" i="17"/>
  <c r="N605" i="17"/>
  <c r="M605" i="17"/>
  <c r="N604" i="17"/>
  <c r="M604" i="17"/>
  <c r="N603" i="17"/>
  <c r="M603" i="17"/>
  <c r="N602" i="17"/>
  <c r="M602" i="17"/>
  <c r="N601" i="17"/>
  <c r="M601" i="17"/>
  <c r="N600" i="17"/>
  <c r="M600" i="17"/>
  <c r="N599" i="17"/>
  <c r="M599" i="17"/>
  <c r="N598" i="17"/>
  <c r="M598" i="17"/>
  <c r="N597" i="17"/>
  <c r="M597" i="17"/>
  <c r="N596" i="17"/>
  <c r="M596" i="17"/>
  <c r="N595" i="17"/>
  <c r="M595" i="17"/>
  <c r="N594" i="17"/>
  <c r="M594" i="17"/>
  <c r="N593" i="17"/>
  <c r="M593" i="17"/>
  <c r="N592" i="17"/>
  <c r="M592" i="17"/>
  <c r="N591" i="17"/>
  <c r="M591" i="17"/>
  <c r="N590" i="17"/>
  <c r="M590" i="17"/>
  <c r="N589" i="17"/>
  <c r="M589" i="17"/>
  <c r="N588" i="17"/>
  <c r="M588" i="17"/>
  <c r="N587" i="17"/>
  <c r="M587" i="17"/>
  <c r="N586" i="17"/>
  <c r="M586" i="17"/>
  <c r="N585" i="17"/>
  <c r="M585" i="17"/>
  <c r="N584" i="17"/>
  <c r="M584" i="17"/>
  <c r="N583" i="17"/>
  <c r="M583" i="17"/>
  <c r="N582" i="17"/>
  <c r="M582" i="17"/>
  <c r="N581" i="17"/>
  <c r="M581" i="17"/>
  <c r="N580" i="17"/>
  <c r="M580" i="17"/>
  <c r="N579" i="17"/>
  <c r="M579" i="17"/>
  <c r="N578" i="17"/>
  <c r="M578" i="17"/>
  <c r="N577" i="17"/>
  <c r="M577" i="17"/>
  <c r="N576" i="17"/>
  <c r="M576" i="17"/>
  <c r="N575" i="17"/>
  <c r="M575" i="17"/>
  <c r="N574" i="17"/>
  <c r="M574" i="17"/>
  <c r="N573" i="17"/>
  <c r="M573" i="17"/>
  <c r="N572" i="17"/>
  <c r="M572" i="17"/>
  <c r="N571" i="17"/>
  <c r="M571" i="17"/>
  <c r="N570" i="17"/>
  <c r="M570" i="17"/>
  <c r="N569" i="17"/>
  <c r="M569" i="17"/>
  <c r="N568" i="17"/>
  <c r="M568" i="17"/>
  <c r="N567" i="17"/>
  <c r="M567" i="17"/>
  <c r="N566" i="17"/>
  <c r="M566" i="17"/>
  <c r="N565" i="17"/>
  <c r="M565" i="17"/>
  <c r="N564" i="17"/>
  <c r="M564" i="17"/>
  <c r="N563" i="17"/>
  <c r="M563" i="17"/>
  <c r="N562" i="17"/>
  <c r="M562" i="17"/>
  <c r="N561" i="17"/>
  <c r="M561" i="17"/>
  <c r="N560" i="17"/>
  <c r="M560" i="17"/>
  <c r="N559" i="17"/>
  <c r="M559" i="17"/>
  <c r="N558" i="17"/>
  <c r="M558" i="17"/>
  <c r="N557" i="17"/>
  <c r="M557" i="17"/>
  <c r="N556" i="17"/>
  <c r="M556" i="17"/>
  <c r="N555" i="17"/>
  <c r="M555" i="17"/>
  <c r="N554" i="17"/>
  <c r="M554" i="17"/>
  <c r="N553" i="17"/>
  <c r="M553" i="17"/>
  <c r="N552" i="17"/>
  <c r="M552" i="17"/>
  <c r="N551" i="17"/>
  <c r="M551" i="17"/>
  <c r="N550" i="17"/>
  <c r="M550" i="17"/>
  <c r="N549" i="17"/>
  <c r="M549" i="17"/>
  <c r="N548" i="17"/>
  <c r="M548" i="17"/>
  <c r="N547" i="17"/>
  <c r="M547" i="17"/>
  <c r="N546" i="17"/>
  <c r="M546" i="17"/>
  <c r="N545" i="17"/>
  <c r="M545" i="17"/>
  <c r="N544" i="17"/>
  <c r="M544" i="17"/>
  <c r="N543" i="17"/>
  <c r="M543" i="17"/>
  <c r="N542" i="17"/>
  <c r="M542" i="17"/>
  <c r="N541" i="17"/>
  <c r="M541" i="17"/>
  <c r="N540" i="17"/>
  <c r="M540" i="17"/>
  <c r="N539" i="17"/>
  <c r="M539" i="17"/>
  <c r="N538" i="17"/>
  <c r="M538" i="17"/>
  <c r="N537" i="17"/>
  <c r="M537" i="17"/>
  <c r="N536" i="17"/>
  <c r="M536" i="17"/>
  <c r="N535" i="17"/>
  <c r="M535" i="17"/>
  <c r="N534" i="17"/>
  <c r="M534" i="17"/>
  <c r="N533" i="17"/>
  <c r="M533" i="17"/>
  <c r="N532" i="17"/>
  <c r="M532" i="17"/>
  <c r="N531" i="17"/>
  <c r="M531" i="17"/>
  <c r="N530" i="17"/>
  <c r="M530" i="17"/>
  <c r="N529" i="17"/>
  <c r="M529" i="17"/>
  <c r="N528" i="17"/>
  <c r="M528" i="17"/>
  <c r="N527" i="17"/>
  <c r="M527" i="17"/>
  <c r="N526" i="17"/>
  <c r="M526" i="17"/>
  <c r="N525" i="17"/>
  <c r="M525" i="17"/>
  <c r="N524" i="17"/>
  <c r="M524" i="17"/>
  <c r="N523" i="17"/>
  <c r="M523" i="17"/>
  <c r="N522" i="17"/>
  <c r="M522" i="17"/>
  <c r="N521" i="17"/>
  <c r="M521" i="17"/>
  <c r="N520" i="17"/>
  <c r="M520" i="17"/>
  <c r="N519" i="17"/>
  <c r="M519" i="17"/>
  <c r="N518" i="17"/>
  <c r="M518" i="17"/>
  <c r="N517" i="17"/>
  <c r="M517" i="17"/>
  <c r="N516" i="17"/>
  <c r="M516" i="17"/>
  <c r="N515" i="17"/>
  <c r="M515" i="17"/>
  <c r="N514" i="17"/>
  <c r="M514" i="17"/>
  <c r="N513" i="17"/>
  <c r="M513" i="17"/>
  <c r="N512" i="17"/>
  <c r="M512" i="17"/>
  <c r="N511" i="17"/>
  <c r="M511" i="17"/>
  <c r="N510" i="17"/>
  <c r="M510" i="17"/>
  <c r="N509" i="17"/>
  <c r="M509" i="17"/>
  <c r="N508" i="17"/>
  <c r="M508" i="17"/>
  <c r="N507" i="17"/>
  <c r="M507" i="17"/>
  <c r="N506" i="17"/>
  <c r="M506" i="17"/>
  <c r="N505" i="17"/>
  <c r="M505" i="17"/>
  <c r="N504" i="17"/>
  <c r="M504" i="17"/>
  <c r="N503" i="17"/>
  <c r="M503" i="17"/>
  <c r="N502" i="17"/>
  <c r="M502" i="17"/>
  <c r="N501" i="17"/>
  <c r="M501" i="17"/>
  <c r="N500" i="17"/>
  <c r="M500" i="17"/>
  <c r="N499" i="17"/>
  <c r="M499" i="17"/>
  <c r="N498" i="17"/>
  <c r="M498" i="17"/>
  <c r="N497" i="17"/>
  <c r="M497" i="17"/>
  <c r="N496" i="17"/>
  <c r="M496" i="17"/>
  <c r="N495" i="17"/>
  <c r="M495" i="17"/>
  <c r="N494" i="17"/>
  <c r="M494" i="17"/>
  <c r="N493" i="17"/>
  <c r="M493" i="17"/>
  <c r="N492" i="17"/>
  <c r="M492" i="17"/>
  <c r="N491" i="17"/>
  <c r="M491" i="17"/>
  <c r="N490" i="17"/>
  <c r="M490" i="17"/>
  <c r="N489" i="17"/>
  <c r="M489" i="17"/>
  <c r="N488" i="17"/>
  <c r="M488" i="17"/>
  <c r="N487" i="17"/>
  <c r="M487" i="17"/>
  <c r="N486" i="17"/>
  <c r="M486" i="17"/>
  <c r="N485" i="17"/>
  <c r="M485" i="17"/>
  <c r="N484" i="17"/>
  <c r="M484" i="17"/>
  <c r="N483" i="17"/>
  <c r="M483" i="17"/>
  <c r="N482" i="17"/>
  <c r="M482" i="17"/>
  <c r="N481" i="17"/>
  <c r="M481" i="17"/>
  <c r="N480" i="17"/>
  <c r="M480" i="17"/>
  <c r="N479" i="17"/>
  <c r="M479" i="17"/>
  <c r="N478" i="17"/>
  <c r="M478" i="17"/>
  <c r="N477" i="17"/>
  <c r="M477" i="17"/>
  <c r="N476" i="17"/>
  <c r="M476" i="17"/>
  <c r="N475" i="17"/>
  <c r="M475" i="17"/>
  <c r="N474" i="17"/>
  <c r="M474" i="17"/>
  <c r="N473" i="17"/>
  <c r="M473" i="17"/>
  <c r="N472" i="17"/>
  <c r="M472" i="17"/>
  <c r="N471" i="17"/>
  <c r="M471" i="17"/>
  <c r="N470" i="17"/>
  <c r="M470" i="17"/>
  <c r="N469" i="17"/>
  <c r="M469" i="17"/>
  <c r="N468" i="17"/>
  <c r="M468" i="17"/>
  <c r="N467" i="17"/>
  <c r="M467" i="17"/>
  <c r="N466" i="17"/>
  <c r="M466" i="17"/>
  <c r="N465" i="17"/>
  <c r="M465" i="17"/>
  <c r="N464" i="17"/>
  <c r="M464" i="17"/>
  <c r="N463" i="17"/>
  <c r="M463" i="17"/>
  <c r="N462" i="17"/>
  <c r="M462" i="17"/>
  <c r="N461" i="17"/>
  <c r="M461" i="17"/>
  <c r="N460" i="17"/>
  <c r="M460" i="17"/>
  <c r="N459" i="17"/>
  <c r="M459" i="17"/>
  <c r="N458" i="17"/>
  <c r="M458" i="17"/>
  <c r="N457" i="17"/>
  <c r="M457" i="17"/>
  <c r="N456" i="17"/>
  <c r="M456" i="17"/>
  <c r="N455" i="17"/>
  <c r="M455" i="17"/>
  <c r="N454" i="17"/>
  <c r="M454" i="17"/>
  <c r="N453" i="17"/>
  <c r="M453" i="17"/>
  <c r="N452" i="17"/>
  <c r="M452" i="17"/>
  <c r="N451" i="17"/>
  <c r="M451" i="17"/>
  <c r="N450" i="17"/>
  <c r="M450" i="17"/>
  <c r="N449" i="17"/>
  <c r="M449" i="17"/>
  <c r="N448" i="17"/>
  <c r="M448" i="17"/>
  <c r="N447" i="17"/>
  <c r="M447" i="17"/>
  <c r="N446" i="17"/>
  <c r="M446" i="17"/>
  <c r="N445" i="17"/>
  <c r="M445" i="17"/>
  <c r="N444" i="17"/>
  <c r="M444" i="17"/>
  <c r="N443" i="17"/>
  <c r="M443" i="17"/>
  <c r="N442" i="17"/>
  <c r="M442" i="17"/>
  <c r="N441" i="17"/>
  <c r="M441" i="17"/>
  <c r="N440" i="17"/>
  <c r="M440" i="17"/>
  <c r="N439" i="17"/>
  <c r="M439" i="17"/>
  <c r="N438" i="17"/>
  <c r="M438" i="17"/>
  <c r="N437" i="17"/>
  <c r="M437" i="17"/>
  <c r="N436" i="17"/>
  <c r="M436" i="17"/>
  <c r="N435" i="17"/>
  <c r="M435" i="17"/>
  <c r="N434" i="17"/>
  <c r="M434" i="17"/>
  <c r="N433" i="17"/>
  <c r="M433" i="17"/>
  <c r="N432" i="17"/>
  <c r="M432" i="17"/>
  <c r="N431" i="17"/>
  <c r="M431" i="17"/>
  <c r="N430" i="17"/>
  <c r="M430" i="17"/>
  <c r="N429" i="17"/>
  <c r="M429" i="17"/>
  <c r="N428" i="17"/>
  <c r="M428" i="17"/>
  <c r="N427" i="17"/>
  <c r="M427" i="17"/>
  <c r="N426" i="17"/>
  <c r="M426" i="17"/>
  <c r="N425" i="17"/>
  <c r="M425" i="17"/>
  <c r="N424" i="17"/>
  <c r="M424" i="17"/>
  <c r="N423" i="17"/>
  <c r="M423" i="17"/>
  <c r="N422" i="17"/>
  <c r="M422" i="17"/>
  <c r="N421" i="17"/>
  <c r="M421" i="17"/>
  <c r="N420" i="17"/>
  <c r="M420" i="17"/>
  <c r="N419" i="17"/>
  <c r="M419" i="17"/>
  <c r="N418" i="17"/>
  <c r="M418" i="17"/>
  <c r="N417" i="17"/>
  <c r="M417" i="17"/>
  <c r="N416" i="17"/>
  <c r="M416" i="17"/>
  <c r="N415" i="17"/>
  <c r="M415" i="17"/>
  <c r="N414" i="17"/>
  <c r="M414" i="17"/>
  <c r="N413" i="17"/>
  <c r="M413" i="17"/>
  <c r="N412" i="17"/>
  <c r="M412" i="17"/>
  <c r="N411" i="17"/>
  <c r="M411" i="17"/>
  <c r="N410" i="17"/>
  <c r="M410" i="17"/>
  <c r="N409" i="17"/>
  <c r="M409" i="17"/>
  <c r="N408" i="17"/>
  <c r="M408" i="17"/>
  <c r="N407" i="17"/>
  <c r="M407" i="17"/>
  <c r="N406" i="17"/>
  <c r="M406" i="17"/>
  <c r="N405" i="17"/>
  <c r="M405" i="17"/>
  <c r="N404" i="17"/>
  <c r="M404" i="17"/>
  <c r="N403" i="17"/>
  <c r="M403" i="17"/>
  <c r="N402" i="17"/>
  <c r="M402" i="17"/>
  <c r="N401" i="17"/>
  <c r="M401" i="17"/>
  <c r="N400" i="17"/>
  <c r="M400" i="17"/>
  <c r="N399" i="17"/>
  <c r="M399" i="17"/>
  <c r="N398" i="17"/>
  <c r="M398" i="17"/>
  <c r="N397" i="17"/>
  <c r="M397" i="17"/>
  <c r="N396" i="17"/>
  <c r="M396" i="17"/>
  <c r="N395" i="17"/>
  <c r="M395" i="17"/>
  <c r="N394" i="17"/>
  <c r="M394" i="17"/>
  <c r="N393" i="17"/>
  <c r="M393" i="17"/>
  <c r="N392" i="17"/>
  <c r="M392" i="17"/>
  <c r="N391" i="17"/>
  <c r="M391" i="17"/>
  <c r="N390" i="17"/>
  <c r="M390" i="17"/>
  <c r="N389" i="17"/>
  <c r="M389" i="17"/>
  <c r="N388" i="17"/>
  <c r="M388" i="17"/>
  <c r="N387" i="17"/>
  <c r="M387" i="17"/>
  <c r="N386" i="17"/>
  <c r="M386" i="17"/>
  <c r="N385" i="17"/>
  <c r="M385" i="17"/>
  <c r="N384" i="17"/>
  <c r="M384" i="17"/>
  <c r="N383" i="17"/>
  <c r="M383" i="17"/>
  <c r="N382" i="17"/>
  <c r="M382" i="17"/>
  <c r="N381" i="17"/>
  <c r="M381" i="17"/>
  <c r="N380" i="17"/>
  <c r="M380" i="17"/>
  <c r="N379" i="17"/>
  <c r="M379" i="17"/>
  <c r="N378" i="17"/>
  <c r="M378" i="17"/>
  <c r="N377" i="17"/>
  <c r="M377" i="17"/>
  <c r="N376" i="17"/>
  <c r="M376" i="17"/>
  <c r="N375" i="17"/>
  <c r="M375" i="17"/>
  <c r="N374" i="17"/>
  <c r="M374" i="17"/>
  <c r="N373" i="17"/>
  <c r="M373" i="17"/>
  <c r="N372" i="17"/>
  <c r="M372" i="17"/>
  <c r="N371" i="17"/>
  <c r="M371" i="17"/>
  <c r="N370" i="17"/>
  <c r="M370" i="17"/>
  <c r="N369" i="17"/>
  <c r="M369" i="17"/>
  <c r="N368" i="17"/>
  <c r="M368" i="17"/>
  <c r="N367" i="17"/>
  <c r="M367" i="17"/>
  <c r="N366" i="17"/>
  <c r="M366" i="17"/>
  <c r="N365" i="17"/>
  <c r="M365" i="17"/>
  <c r="N364" i="17"/>
  <c r="M364" i="17"/>
  <c r="N363" i="17"/>
  <c r="M363" i="17"/>
  <c r="N362" i="17"/>
  <c r="M362" i="17"/>
  <c r="N361" i="17"/>
  <c r="M361" i="17"/>
  <c r="N360" i="17"/>
  <c r="M360" i="17"/>
  <c r="N359" i="17"/>
  <c r="M359" i="17"/>
  <c r="N358" i="17"/>
  <c r="M358" i="17"/>
  <c r="N357" i="17"/>
  <c r="M357" i="17"/>
  <c r="N356" i="17"/>
  <c r="M356" i="17"/>
  <c r="N355" i="17"/>
  <c r="M355" i="17"/>
  <c r="N354" i="17"/>
  <c r="M354" i="17"/>
  <c r="N353" i="17"/>
  <c r="M353" i="17"/>
  <c r="N352" i="17"/>
  <c r="M352" i="17"/>
  <c r="N351" i="17"/>
  <c r="M351" i="17"/>
  <c r="N350" i="17"/>
  <c r="M350" i="17"/>
  <c r="N349" i="17"/>
  <c r="M349" i="17"/>
  <c r="N348" i="17"/>
  <c r="M348" i="17"/>
  <c r="N347" i="17"/>
  <c r="M347" i="17"/>
  <c r="N346" i="17"/>
  <c r="M346" i="17"/>
  <c r="N345" i="17"/>
  <c r="M345" i="17"/>
  <c r="N344" i="17"/>
  <c r="M344" i="17"/>
  <c r="N343" i="17"/>
  <c r="M343" i="17"/>
  <c r="N342" i="17"/>
  <c r="M342" i="17"/>
  <c r="N341" i="17"/>
  <c r="M341" i="17"/>
  <c r="N340" i="17"/>
  <c r="M340" i="17"/>
  <c r="N339" i="17"/>
  <c r="M339" i="17"/>
  <c r="N338" i="17"/>
  <c r="M338" i="17"/>
  <c r="N337" i="17"/>
  <c r="M337" i="17"/>
  <c r="N336" i="17"/>
  <c r="M336" i="17"/>
  <c r="N335" i="17"/>
  <c r="M335" i="17"/>
  <c r="N334" i="17"/>
  <c r="M334" i="17"/>
  <c r="N333" i="17"/>
  <c r="M333" i="17"/>
  <c r="N332" i="17"/>
  <c r="M332" i="17"/>
  <c r="N331" i="17"/>
  <c r="M331" i="17"/>
  <c r="N330" i="17"/>
  <c r="M330" i="17"/>
  <c r="N329" i="17"/>
  <c r="M329" i="17"/>
  <c r="N328" i="17"/>
  <c r="M328" i="17"/>
  <c r="N327" i="17"/>
  <c r="M327" i="17"/>
  <c r="N326" i="17"/>
  <c r="M326" i="17"/>
  <c r="N325" i="17"/>
  <c r="M325" i="17"/>
  <c r="N324" i="17"/>
  <c r="M324" i="17"/>
  <c r="N323" i="17"/>
  <c r="M323" i="17"/>
  <c r="N322" i="17"/>
  <c r="M322" i="17"/>
  <c r="N321" i="17"/>
  <c r="M321" i="17"/>
  <c r="N320" i="17"/>
  <c r="M320" i="17"/>
  <c r="N319" i="17"/>
  <c r="M319" i="17"/>
  <c r="N318" i="17"/>
  <c r="M318" i="17"/>
  <c r="N317" i="17"/>
  <c r="M317" i="17"/>
  <c r="N316" i="17"/>
  <c r="M316" i="17"/>
  <c r="N315" i="17"/>
  <c r="M315" i="17"/>
  <c r="N314" i="17"/>
  <c r="M314" i="17"/>
  <c r="N313" i="17"/>
  <c r="M313" i="17"/>
  <c r="N312" i="17"/>
  <c r="M312" i="17"/>
  <c r="N311" i="17"/>
  <c r="M311" i="17"/>
  <c r="N310" i="17"/>
  <c r="M310" i="17"/>
  <c r="N309" i="17"/>
  <c r="M309" i="17"/>
  <c r="N308" i="17"/>
  <c r="M308" i="17"/>
  <c r="N307" i="17"/>
  <c r="M307" i="17"/>
  <c r="N306" i="17"/>
  <c r="M306" i="17"/>
  <c r="N305" i="17"/>
  <c r="M305" i="17"/>
  <c r="N304" i="17"/>
  <c r="M304" i="17"/>
  <c r="N303" i="17"/>
  <c r="M303" i="17"/>
  <c r="N302" i="17"/>
  <c r="M302" i="17"/>
  <c r="N301" i="17"/>
  <c r="M301" i="17"/>
  <c r="N300" i="17"/>
  <c r="M300" i="17"/>
  <c r="N299" i="17"/>
  <c r="M299" i="17"/>
  <c r="N298" i="17"/>
  <c r="M298" i="17"/>
  <c r="N297" i="17"/>
  <c r="M297" i="17"/>
  <c r="N296" i="17"/>
  <c r="M296" i="17"/>
  <c r="N295" i="17"/>
  <c r="M295" i="17"/>
  <c r="N294" i="17"/>
  <c r="M294" i="17"/>
  <c r="N293" i="17"/>
  <c r="M293" i="17"/>
  <c r="N292" i="17"/>
  <c r="M292" i="17"/>
  <c r="N291" i="17"/>
  <c r="M291" i="17"/>
  <c r="N290" i="17"/>
  <c r="M290" i="17"/>
  <c r="N289" i="17"/>
  <c r="M289" i="17"/>
  <c r="N288" i="17"/>
  <c r="M288" i="17"/>
  <c r="N287" i="17"/>
  <c r="M287" i="17"/>
  <c r="N286" i="17"/>
  <c r="M286" i="17"/>
  <c r="N285" i="17"/>
  <c r="M285" i="17"/>
  <c r="N284" i="17"/>
  <c r="M284" i="17"/>
  <c r="N283" i="17"/>
  <c r="M283" i="17"/>
  <c r="N282" i="17"/>
  <c r="M282" i="17"/>
  <c r="N281" i="17"/>
  <c r="M281" i="17"/>
  <c r="N280" i="17"/>
  <c r="M280" i="17"/>
  <c r="N279" i="17"/>
  <c r="M279" i="17"/>
  <c r="N278" i="17"/>
  <c r="M278" i="17"/>
  <c r="N277" i="17"/>
  <c r="M277" i="17"/>
  <c r="N276" i="17"/>
  <c r="M276" i="17"/>
  <c r="N275" i="17"/>
  <c r="M275" i="17"/>
  <c r="N274" i="17"/>
  <c r="M274" i="17"/>
  <c r="N273" i="17"/>
  <c r="M273" i="17"/>
  <c r="N272" i="17"/>
  <c r="M272" i="17"/>
  <c r="N271" i="17"/>
  <c r="M271" i="17"/>
  <c r="N270" i="17"/>
  <c r="M270" i="17"/>
  <c r="N269" i="17"/>
  <c r="M269" i="17"/>
  <c r="N268" i="17"/>
  <c r="M268" i="17"/>
  <c r="N267" i="17"/>
  <c r="M267" i="17"/>
  <c r="N266" i="17"/>
  <c r="M266" i="17"/>
  <c r="N265" i="17"/>
  <c r="M265" i="17"/>
  <c r="N264" i="17"/>
  <c r="M264" i="17"/>
  <c r="N263" i="17"/>
  <c r="M263" i="17"/>
  <c r="N262" i="17"/>
  <c r="M262" i="17"/>
  <c r="N261" i="17"/>
  <c r="M261" i="17"/>
  <c r="N260" i="17"/>
  <c r="M260" i="17"/>
  <c r="N259" i="17"/>
  <c r="M259" i="17"/>
  <c r="N258" i="17"/>
  <c r="M258" i="17"/>
  <c r="N257" i="17"/>
  <c r="M257" i="17"/>
  <c r="N256" i="17"/>
  <c r="M256" i="17"/>
  <c r="N255" i="17"/>
  <c r="M255" i="17"/>
  <c r="N254" i="17"/>
  <c r="M254" i="17"/>
  <c r="N253" i="17"/>
  <c r="M253" i="17"/>
  <c r="N252" i="17"/>
  <c r="M252" i="17"/>
  <c r="N251" i="17"/>
  <c r="M251" i="17"/>
  <c r="N250" i="17"/>
  <c r="M250" i="17"/>
  <c r="N249" i="17"/>
  <c r="M249" i="17"/>
  <c r="N248" i="17"/>
  <c r="M248" i="17"/>
  <c r="N247" i="17"/>
  <c r="M247" i="17"/>
  <c r="N246" i="17"/>
  <c r="M246" i="17"/>
  <c r="N245" i="17"/>
  <c r="M245" i="17"/>
  <c r="N244" i="17"/>
  <c r="M244" i="17"/>
  <c r="N243" i="17"/>
  <c r="M243" i="17"/>
  <c r="N242" i="17"/>
  <c r="M242" i="17"/>
  <c r="N241" i="17"/>
  <c r="M241" i="17"/>
  <c r="N240" i="17"/>
  <c r="M240" i="17"/>
  <c r="N239" i="17"/>
  <c r="M239" i="17"/>
  <c r="N238" i="17"/>
  <c r="M238" i="17"/>
  <c r="N237" i="17"/>
  <c r="M237" i="17"/>
  <c r="N236" i="17"/>
  <c r="M236" i="17"/>
  <c r="N235" i="17"/>
  <c r="M235" i="17"/>
  <c r="N234" i="17"/>
  <c r="M234" i="17"/>
  <c r="N233" i="17"/>
  <c r="M233" i="17"/>
  <c r="N232" i="17"/>
  <c r="M232" i="17"/>
  <c r="N231" i="17"/>
  <c r="M231" i="17"/>
  <c r="N230" i="17"/>
  <c r="M230" i="17"/>
  <c r="N229" i="17"/>
  <c r="M229" i="17"/>
  <c r="N228" i="17"/>
  <c r="M228" i="17"/>
  <c r="N227" i="17"/>
  <c r="M227" i="17"/>
  <c r="N226" i="17"/>
  <c r="M226" i="17"/>
  <c r="N225" i="17"/>
  <c r="M225" i="17"/>
  <c r="N224" i="17"/>
  <c r="M224" i="17"/>
  <c r="N223" i="17"/>
  <c r="M223" i="17"/>
  <c r="N222" i="17"/>
  <c r="M222" i="17"/>
  <c r="N221" i="17"/>
  <c r="M221" i="17"/>
  <c r="N220" i="17"/>
  <c r="M220" i="17"/>
  <c r="N219" i="17"/>
  <c r="M219" i="17"/>
  <c r="N218" i="17"/>
  <c r="M218" i="17"/>
  <c r="N217" i="17"/>
  <c r="M217" i="17"/>
  <c r="N216" i="17"/>
  <c r="M216" i="17"/>
  <c r="N215" i="17"/>
  <c r="M215" i="17"/>
  <c r="N214" i="17"/>
  <c r="M214" i="17"/>
  <c r="N213" i="17"/>
  <c r="M213" i="17"/>
  <c r="N212" i="17"/>
  <c r="M212" i="17"/>
  <c r="N211" i="17"/>
  <c r="M211" i="17"/>
  <c r="N210" i="17"/>
  <c r="M210" i="17"/>
  <c r="N209" i="17"/>
  <c r="M209" i="17"/>
  <c r="N208" i="17"/>
  <c r="M208" i="17"/>
  <c r="N207" i="17"/>
  <c r="M207" i="17"/>
  <c r="N206" i="17"/>
  <c r="M206" i="17"/>
  <c r="N205" i="17"/>
  <c r="M205" i="17"/>
  <c r="N204" i="17"/>
  <c r="M204" i="17"/>
  <c r="N203" i="17"/>
  <c r="M203" i="17"/>
  <c r="N202" i="17"/>
  <c r="M202" i="17"/>
  <c r="N201" i="17"/>
  <c r="M201" i="17"/>
  <c r="N200" i="17"/>
  <c r="M200" i="17"/>
  <c r="N199" i="17"/>
  <c r="M199" i="17"/>
  <c r="N198" i="17"/>
  <c r="M198" i="17"/>
  <c r="N197" i="17"/>
  <c r="M197" i="17"/>
  <c r="N196" i="17"/>
  <c r="M196" i="17"/>
  <c r="N195" i="17"/>
  <c r="M195" i="17"/>
  <c r="N194" i="17"/>
  <c r="M194" i="17"/>
  <c r="N193" i="17"/>
  <c r="M193" i="17"/>
  <c r="N192" i="17"/>
  <c r="M192" i="17"/>
  <c r="N191" i="17"/>
  <c r="M191" i="17"/>
  <c r="N190" i="17"/>
  <c r="M190" i="17"/>
  <c r="N189" i="17"/>
  <c r="M189" i="17"/>
  <c r="N188" i="17"/>
  <c r="M188" i="17"/>
  <c r="N187" i="17"/>
  <c r="M187" i="17"/>
  <c r="N186" i="17"/>
  <c r="M186" i="17"/>
  <c r="N185" i="17"/>
  <c r="M185" i="17"/>
  <c r="N184" i="17"/>
  <c r="M184" i="17"/>
  <c r="N183" i="17"/>
  <c r="M183" i="17"/>
  <c r="N182" i="17"/>
  <c r="M182" i="17"/>
  <c r="N181" i="17"/>
  <c r="M181" i="17"/>
  <c r="N180" i="17"/>
  <c r="M180" i="17"/>
  <c r="N179" i="17"/>
  <c r="M179" i="17"/>
  <c r="N178" i="17"/>
  <c r="M178" i="17"/>
  <c r="N177" i="17"/>
  <c r="M177" i="17"/>
  <c r="N176" i="17"/>
  <c r="M176" i="17"/>
  <c r="N175" i="17"/>
  <c r="M175" i="17"/>
  <c r="N174" i="17"/>
  <c r="M174" i="17"/>
  <c r="N173" i="17"/>
  <c r="M173" i="17"/>
  <c r="N172" i="17"/>
  <c r="M172" i="17"/>
  <c r="N171" i="17"/>
  <c r="M171" i="17"/>
  <c r="N170" i="17"/>
  <c r="M170" i="17"/>
  <c r="N169" i="17"/>
  <c r="M169" i="17"/>
  <c r="N168" i="17"/>
  <c r="M168" i="17"/>
  <c r="N167" i="17"/>
  <c r="M167" i="17"/>
  <c r="N166" i="17"/>
  <c r="M166" i="17"/>
  <c r="N165" i="17"/>
  <c r="M165" i="17"/>
  <c r="N164" i="17"/>
  <c r="M164" i="17"/>
  <c r="N163" i="17"/>
  <c r="M163" i="17"/>
  <c r="N162" i="17"/>
  <c r="M162" i="17"/>
  <c r="N161" i="17"/>
  <c r="M161" i="17"/>
  <c r="N160" i="17"/>
  <c r="M160" i="17"/>
  <c r="N159" i="17"/>
  <c r="M159" i="17"/>
  <c r="N158" i="17"/>
  <c r="M158" i="17"/>
  <c r="N157" i="17"/>
  <c r="M157" i="17"/>
  <c r="N156" i="17"/>
  <c r="M156" i="17"/>
  <c r="N155" i="17"/>
  <c r="M155" i="17"/>
  <c r="N154" i="17"/>
  <c r="M154" i="17"/>
  <c r="N153" i="17"/>
  <c r="M153" i="17"/>
  <c r="N152" i="17"/>
  <c r="M152" i="17"/>
  <c r="N151" i="17"/>
  <c r="M151" i="17"/>
  <c r="N150" i="17"/>
  <c r="M150" i="17"/>
  <c r="N149" i="17"/>
  <c r="M149" i="17"/>
  <c r="N148" i="17"/>
  <c r="M148" i="17"/>
  <c r="N147" i="17"/>
  <c r="M147" i="17"/>
  <c r="N146" i="17"/>
  <c r="M146" i="17"/>
  <c r="N145" i="17"/>
  <c r="M145" i="17"/>
  <c r="N144" i="17"/>
  <c r="M144" i="17"/>
  <c r="N143" i="17"/>
  <c r="M143" i="17"/>
  <c r="N142" i="17"/>
  <c r="M142" i="17"/>
  <c r="N141" i="17"/>
  <c r="M141" i="17"/>
  <c r="N140" i="17"/>
  <c r="M140" i="17"/>
  <c r="N139" i="17"/>
  <c r="M139" i="17"/>
  <c r="N138" i="17"/>
  <c r="M138" i="17"/>
  <c r="N137" i="17"/>
  <c r="M137" i="17"/>
  <c r="N136" i="17"/>
  <c r="M136" i="17"/>
  <c r="N135" i="17"/>
  <c r="M135" i="17"/>
  <c r="N134" i="17"/>
  <c r="M134" i="17"/>
  <c r="N133" i="17"/>
  <c r="M133" i="17"/>
  <c r="N132" i="17"/>
  <c r="M132" i="17"/>
  <c r="N131" i="17"/>
  <c r="M131" i="17"/>
  <c r="N130" i="17"/>
  <c r="M130" i="17"/>
  <c r="N129" i="17"/>
  <c r="M129" i="17"/>
  <c r="N128" i="17"/>
  <c r="M128" i="17"/>
  <c r="N127" i="17"/>
  <c r="M127" i="17"/>
  <c r="N126" i="17"/>
  <c r="M126" i="17"/>
  <c r="N125" i="17"/>
  <c r="M125" i="17"/>
  <c r="N124" i="17"/>
  <c r="M124" i="17"/>
  <c r="N123" i="17"/>
  <c r="M123" i="17"/>
  <c r="N122" i="17"/>
  <c r="M122" i="17"/>
  <c r="N121" i="17"/>
  <c r="M121" i="17"/>
  <c r="N120" i="17"/>
  <c r="M120" i="17"/>
  <c r="N119" i="17"/>
  <c r="M119" i="17"/>
  <c r="N118" i="17"/>
  <c r="M118" i="17"/>
  <c r="N117" i="17"/>
  <c r="M117" i="17"/>
  <c r="N116" i="17"/>
  <c r="M116" i="17"/>
  <c r="N115" i="17"/>
  <c r="M115" i="17"/>
  <c r="N114" i="17"/>
  <c r="M114" i="17"/>
  <c r="N113" i="17"/>
  <c r="M113" i="17"/>
  <c r="N112" i="17"/>
  <c r="M112" i="17"/>
  <c r="N111" i="17"/>
  <c r="M111" i="17"/>
  <c r="N110" i="17"/>
  <c r="M110" i="17"/>
  <c r="N109" i="17"/>
  <c r="M109" i="17"/>
  <c r="N108" i="17"/>
  <c r="M108" i="17"/>
  <c r="N107" i="17"/>
  <c r="M107" i="17"/>
  <c r="N106" i="17"/>
  <c r="M106" i="17"/>
  <c r="N105" i="17"/>
  <c r="M105" i="17"/>
  <c r="N104" i="17"/>
  <c r="M104" i="17"/>
  <c r="N103" i="17"/>
  <c r="M103" i="17"/>
  <c r="N102" i="17"/>
  <c r="M102" i="17"/>
  <c r="N101" i="17"/>
  <c r="M101" i="17"/>
  <c r="N100" i="17"/>
  <c r="M100" i="17"/>
  <c r="N99" i="17"/>
  <c r="M99" i="17"/>
  <c r="N98" i="17"/>
  <c r="M98" i="17"/>
  <c r="N97" i="17"/>
  <c r="M97" i="17"/>
  <c r="N96" i="17"/>
  <c r="M96" i="17"/>
  <c r="N95" i="17"/>
  <c r="M95" i="17"/>
  <c r="N94" i="17"/>
  <c r="M94" i="17"/>
  <c r="N93" i="17"/>
  <c r="M93" i="17"/>
  <c r="N92" i="17"/>
  <c r="M92" i="17"/>
  <c r="N91" i="17"/>
  <c r="M91" i="17"/>
  <c r="N90" i="17"/>
  <c r="M90" i="17"/>
  <c r="N89" i="17"/>
  <c r="M89" i="17"/>
  <c r="N88" i="17"/>
  <c r="M88" i="17"/>
  <c r="N87" i="17"/>
  <c r="M87" i="17"/>
  <c r="N86" i="17"/>
  <c r="M86" i="17"/>
  <c r="N85" i="17"/>
  <c r="M85" i="17"/>
  <c r="N84" i="17"/>
  <c r="M84" i="17"/>
  <c r="N83" i="17"/>
  <c r="M83" i="17"/>
  <c r="N82" i="17"/>
  <c r="M82" i="17"/>
  <c r="N81" i="17"/>
  <c r="M81" i="17"/>
  <c r="N80" i="17"/>
  <c r="M80" i="17"/>
  <c r="N79" i="17"/>
  <c r="M79" i="17"/>
  <c r="N78" i="17"/>
  <c r="M78" i="17"/>
  <c r="N77" i="17"/>
  <c r="M77" i="17"/>
  <c r="N76" i="17"/>
  <c r="M76" i="17"/>
  <c r="N75" i="17"/>
  <c r="M75" i="17"/>
  <c r="N74" i="17"/>
  <c r="M74" i="17"/>
  <c r="N73" i="17"/>
  <c r="M73" i="17"/>
  <c r="N72" i="17"/>
  <c r="M72" i="17"/>
  <c r="N71" i="17"/>
  <c r="M71" i="17"/>
  <c r="N70" i="17"/>
  <c r="M70" i="17"/>
  <c r="N69" i="17"/>
  <c r="M69" i="17"/>
  <c r="N68" i="17"/>
  <c r="M68" i="17"/>
  <c r="N67" i="17"/>
  <c r="M67" i="17"/>
  <c r="N66" i="17"/>
  <c r="M66" i="17"/>
  <c r="N65" i="17"/>
  <c r="M65" i="17"/>
  <c r="N64" i="17"/>
  <c r="M64" i="17"/>
  <c r="N63" i="17"/>
  <c r="M63" i="17"/>
  <c r="N62" i="17"/>
  <c r="M62" i="17"/>
  <c r="N61" i="17"/>
  <c r="M61" i="17"/>
  <c r="N60" i="17"/>
  <c r="M60" i="17"/>
  <c r="N59" i="17"/>
  <c r="M59" i="17"/>
  <c r="N58" i="17"/>
  <c r="M58" i="17"/>
  <c r="N57" i="17"/>
  <c r="M57" i="17"/>
  <c r="N56" i="17"/>
  <c r="M56" i="17"/>
  <c r="N55" i="17"/>
  <c r="M55" i="17"/>
  <c r="N54" i="17"/>
  <c r="M54" i="17"/>
  <c r="N53" i="17"/>
  <c r="M53" i="17"/>
  <c r="N52" i="17"/>
  <c r="M52" i="17"/>
  <c r="N51" i="17"/>
  <c r="M51" i="17"/>
  <c r="N50" i="17"/>
  <c r="M50" i="17"/>
  <c r="N49" i="17"/>
  <c r="M49" i="17"/>
  <c r="N48" i="17"/>
  <c r="M48" i="17"/>
  <c r="N47" i="17"/>
  <c r="M47" i="17"/>
  <c r="N46" i="17"/>
  <c r="M46" i="17"/>
  <c r="N45" i="17"/>
  <c r="M45" i="17"/>
  <c r="N44" i="17"/>
  <c r="M44" i="17"/>
  <c r="N43" i="17"/>
  <c r="M43" i="17"/>
  <c r="N42" i="17"/>
  <c r="M42" i="17"/>
  <c r="N41" i="17"/>
  <c r="M41" i="17"/>
  <c r="N40" i="17"/>
  <c r="M40" i="17"/>
  <c r="N39" i="17"/>
  <c r="M39" i="17"/>
  <c r="N38" i="17"/>
  <c r="M38" i="17"/>
  <c r="N37" i="17"/>
  <c r="M37" i="17"/>
  <c r="N36" i="17"/>
  <c r="M36" i="17"/>
  <c r="N35" i="17"/>
  <c r="M35" i="17"/>
  <c r="N34" i="17"/>
  <c r="M34" i="17"/>
  <c r="N33" i="17"/>
  <c r="M33" i="17"/>
  <c r="N32" i="17"/>
  <c r="M32" i="17"/>
  <c r="N31" i="17"/>
  <c r="M31" i="17"/>
  <c r="N30" i="17"/>
  <c r="M30" i="17"/>
  <c r="N29" i="17"/>
  <c r="M29" i="17"/>
  <c r="N28" i="17"/>
  <c r="M28" i="17"/>
  <c r="N27" i="17"/>
  <c r="M27" i="17"/>
  <c r="N26" i="17"/>
  <c r="M26" i="17"/>
  <c r="N25" i="17"/>
  <c r="M25" i="17"/>
  <c r="N24" i="17"/>
  <c r="M24" i="17"/>
  <c r="N23" i="17"/>
  <c r="M23" i="17"/>
  <c r="N22" i="17"/>
  <c r="M22" i="17"/>
  <c r="N21" i="17"/>
  <c r="M21" i="17"/>
  <c r="N20" i="17"/>
  <c r="M20" i="17"/>
  <c r="N19" i="17"/>
  <c r="M19" i="17"/>
  <c r="N18" i="17"/>
  <c r="M18" i="17"/>
  <c r="N17" i="17"/>
  <c r="M17" i="17"/>
  <c r="N16" i="17"/>
  <c r="M16" i="17"/>
  <c r="N15" i="17"/>
  <c r="M15" i="17"/>
  <c r="N14" i="17"/>
  <c r="M14" i="17"/>
  <c r="N13" i="17"/>
  <c r="M13" i="17"/>
  <c r="N12" i="17"/>
  <c r="M12" i="17"/>
  <c r="N11" i="17"/>
  <c r="M11" i="17"/>
  <c r="N10" i="17"/>
  <c r="M10" i="17"/>
  <c r="N9" i="17"/>
  <c r="M9" i="17"/>
  <c r="N8" i="17"/>
  <c r="M8" i="17"/>
  <c r="N7" i="17"/>
  <c r="M7" i="17"/>
  <c r="N6" i="17"/>
  <c r="M6" i="17"/>
  <c r="N5" i="17"/>
  <c r="M5" i="17"/>
  <c r="N4" i="17"/>
  <c r="M4" i="17"/>
  <c r="N3" i="17"/>
  <c r="M3" i="17"/>
  <c r="E36" i="5" l="1"/>
  <c r="E42" i="4"/>
  <c r="E36" i="2"/>
  <c r="C80" i="3" l="1"/>
  <c r="C74" i="3"/>
  <c r="C72" i="3"/>
  <c r="C85" i="3" l="1"/>
  <c r="C89" i="3" s="1"/>
  <c r="C81" i="3"/>
  <c r="C88" i="3" l="1"/>
  <c r="C90" i="3" s="1"/>
  <c r="C20" i="3" l="1"/>
  <c r="B16" i="9"/>
  <c r="C24" i="9"/>
  <c r="B24" i="9"/>
  <c r="E46" i="9"/>
  <c r="E42" i="9"/>
  <c r="C22" i="9"/>
  <c r="B22" i="9"/>
  <c r="A3" i="9"/>
  <c r="A2" i="9"/>
  <c r="A1" i="9"/>
  <c r="C16" i="8"/>
  <c r="C20" i="8" s="1"/>
  <c r="B16" i="8"/>
  <c r="B18" i="8" s="1"/>
  <c r="E12" i="8"/>
  <c r="A3" i="8"/>
  <c r="A2" i="8"/>
  <c r="A1" i="8"/>
  <c r="C16" i="6"/>
  <c r="C20" i="6" s="1"/>
  <c r="B16" i="6"/>
  <c r="B18" i="6" s="1"/>
  <c r="E12" i="6"/>
  <c r="A3" i="6"/>
  <c r="A2" i="6"/>
  <c r="A1" i="6"/>
  <c r="B26" i="9" l="1"/>
  <c r="C26" i="9"/>
  <c r="B20" i="8"/>
  <c r="D20" i="8" s="1"/>
  <c r="E20" i="8" s="1"/>
  <c r="E22" i="8" s="1"/>
  <c r="E24" i="8" s="1"/>
  <c r="E28" i="8" s="1"/>
  <c r="E32" i="8" s="1"/>
  <c r="E34" i="8" s="1"/>
  <c r="E38" i="8" s="1"/>
  <c r="B20" i="6"/>
  <c r="D20" i="6" s="1"/>
  <c r="E20" i="6" s="1"/>
  <c r="E22" i="6" s="1"/>
  <c r="E24" i="6" s="1"/>
  <c r="E28" i="6" s="1"/>
  <c r="E32" i="6" s="1"/>
  <c r="E34" i="6" s="1"/>
  <c r="E38" i="6" s="1"/>
  <c r="C28" i="3"/>
  <c r="C14" i="9" l="1"/>
  <c r="C18" i="9" s="1"/>
  <c r="D26" i="9"/>
  <c r="E26" i="9" s="1"/>
  <c r="C30" i="3"/>
  <c r="B11" i="27" s="1"/>
  <c r="E42" i="6"/>
  <c r="E42" i="8"/>
  <c r="B10" i="1" s="1"/>
  <c r="D10" i="1" s="1"/>
  <c r="B16" i="4"/>
  <c r="C14" i="4"/>
  <c r="C18" i="4" s="1"/>
  <c r="B14" i="9"/>
  <c r="C11" i="27" l="1"/>
  <c r="C15" i="27" s="1"/>
  <c r="C17" i="27" s="1"/>
  <c r="C21" i="27" s="1"/>
  <c r="C25" i="27" s="1"/>
  <c r="C27" i="27" s="1"/>
  <c r="C31" i="27" s="1"/>
  <c r="C35" i="27" s="1"/>
  <c r="B15" i="27"/>
  <c r="B17" i="27" s="1"/>
  <c r="B21" i="27" s="1"/>
  <c r="B25" i="27" s="1"/>
  <c r="B27" i="27" s="1"/>
  <c r="B31" i="27" s="1"/>
  <c r="B35" i="27" s="1"/>
  <c r="B12" i="1"/>
  <c r="D12" i="1" s="1"/>
  <c r="C45" i="3"/>
  <c r="C46" i="3" s="1"/>
  <c r="C47" i="3" s="1"/>
  <c r="D47" i="3" s="1"/>
  <c r="B18" i="9"/>
  <c r="D18" i="9" s="1"/>
  <c r="E18" i="9" s="1"/>
  <c r="E28" i="9" s="1"/>
  <c r="E30" i="9" s="1"/>
  <c r="E34" i="9" s="1"/>
  <c r="E38" i="9" s="1"/>
  <c r="E40" i="9" s="1"/>
  <c r="E44" i="9" s="1"/>
  <c r="D14" i="9"/>
  <c r="C32" i="3"/>
  <c r="B14" i="4"/>
  <c r="D14" i="4" s="1"/>
  <c r="C16" i="5"/>
  <c r="B16" i="5"/>
  <c r="B18" i="5" s="1"/>
  <c r="E12" i="5"/>
  <c r="A3" i="5"/>
  <c r="A2" i="5"/>
  <c r="A1" i="5"/>
  <c r="C24" i="4"/>
  <c r="B24" i="4"/>
  <c r="C22" i="4"/>
  <c r="B22" i="4"/>
  <c r="A3" i="4"/>
  <c r="A2" i="4"/>
  <c r="A1" i="4"/>
  <c r="C16" i="2"/>
  <c r="C20" i="2" s="1"/>
  <c r="B16" i="2"/>
  <c r="B18" i="2" s="1"/>
  <c r="E12" i="2"/>
  <c r="C73" i="3"/>
  <c r="A3" i="2"/>
  <c r="A2" i="2"/>
  <c r="A1" i="2"/>
  <c r="B37" i="27" l="1"/>
  <c r="E48" i="9"/>
  <c r="D16" i="8"/>
  <c r="D22" i="9"/>
  <c r="D16" i="2"/>
  <c r="D16" i="6"/>
  <c r="B18" i="4"/>
  <c r="B26" i="4"/>
  <c r="C26" i="4"/>
  <c r="D16" i="5"/>
  <c r="B20" i="2"/>
  <c r="D22" i="4"/>
  <c r="C20" i="5"/>
  <c r="B20" i="5"/>
  <c r="D18" i="4" l="1"/>
  <c r="E18" i="4" s="1"/>
  <c r="D20" i="2"/>
  <c r="E20" i="2" s="1"/>
  <c r="E22" i="2" s="1"/>
  <c r="D20" i="5"/>
  <c r="E20" i="5" s="1"/>
  <c r="D26" i="4"/>
  <c r="E26" i="4" s="1"/>
  <c r="A28" i="2" l="1"/>
  <c r="E28" i="4"/>
  <c r="E22" i="5"/>
  <c r="E24" i="5" s="1"/>
  <c r="E26" i="5" s="1"/>
  <c r="E28" i="5" s="1"/>
  <c r="E30" i="5" s="1"/>
  <c r="E24" i="2"/>
  <c r="E26" i="2" s="1"/>
  <c r="E28" i="2" s="1"/>
  <c r="A30" i="2"/>
  <c r="E30" i="4" l="1"/>
  <c r="E32" i="4" s="1"/>
  <c r="E34" i="4" s="1"/>
  <c r="E36" i="4" s="1"/>
  <c r="E34" i="5"/>
  <c r="E38" i="5" s="1"/>
  <c r="B11" i="1" s="1"/>
  <c r="A34" i="4"/>
  <c r="A36" i="4"/>
  <c r="A30" i="5"/>
  <c r="A28" i="5"/>
  <c r="E30" i="2"/>
  <c r="D11" i="1" l="1"/>
  <c r="E34" i="2"/>
  <c r="E38" i="2" s="1"/>
  <c r="E40" i="4"/>
  <c r="E44" i="4" s="1"/>
  <c r="B9" i="1" l="1"/>
  <c r="D9" i="1" s="1"/>
  <c r="B13" i="1" l="1"/>
  <c r="G18" i="26"/>
  <c r="I16" i="26"/>
  <c r="I18" i="26" s="1"/>
  <c r="G20" i="26" l="1"/>
  <c r="G19" i="26"/>
  <c r="G21" i="26" l="1"/>
  <c r="G23" i="26" s="1"/>
  <c r="I23" i="26" s="1"/>
  <c r="I28" i="26" s="1"/>
  <c r="I30" i="26" s="1"/>
  <c r="I32" i="26" s="1"/>
  <c r="I35" i="26" l="1"/>
  <c r="B46" i="1" s="1"/>
  <c r="B52" i="1" s="1"/>
  <c r="I34" i="26"/>
  <c r="B45" i="1" s="1"/>
  <c r="B50" i="1" s="1"/>
</calcChain>
</file>

<file path=xl/sharedStrings.xml><?xml version="1.0" encoding="utf-8"?>
<sst xmlns="http://schemas.openxmlformats.org/spreadsheetml/2006/main" count="11562" uniqueCount="3958">
  <si>
    <t>Disproportionate Share Adjustment</t>
  </si>
  <si>
    <t>Dual Eligible</t>
  </si>
  <si>
    <t>Provider Number</t>
  </si>
  <si>
    <t>Provider Name</t>
  </si>
  <si>
    <t>FYE</t>
  </si>
  <si>
    <t>Protested Items - Summary</t>
  </si>
  <si>
    <t>Total</t>
  </si>
  <si>
    <t>SSI Days</t>
  </si>
  <si>
    <t>Total Medicare Days</t>
  </si>
  <si>
    <t>%</t>
  </si>
  <si>
    <t>Medicaid Ratio</t>
  </si>
  <si>
    <t>Base SSI Computation</t>
  </si>
  <si>
    <t>Threshold</t>
  </si>
  <si>
    <t>Excess over Threshold</t>
  </si>
  <si>
    <t>Recomputed DSH Adjustment</t>
  </si>
  <si>
    <t>Medicare Advantage Days Included in SSI Days</t>
  </si>
  <si>
    <t>Medicare Advantage Days Included in Total Medicare Days</t>
  </si>
  <si>
    <t>SSI Data as Published by CMS:</t>
  </si>
  <si>
    <t>Medicare SSI Days</t>
  </si>
  <si>
    <t>SSI
Ratio</t>
  </si>
  <si>
    <t>Less Medicare Advantage Days Included Above</t>
  </si>
  <si>
    <t>Estimated Error</t>
  </si>
  <si>
    <t>Issue:  Errors in the data match process.</t>
  </si>
  <si>
    <t>Medicare Fraction</t>
  </si>
  <si>
    <t>Medicaid Fraction</t>
  </si>
  <si>
    <t>Medicaid Days</t>
  </si>
  <si>
    <t>Total Days</t>
  </si>
  <si>
    <t>Revised Medicaid Fraction</t>
  </si>
  <si>
    <t xml:space="preserve">Days </t>
  </si>
  <si>
    <t>Medicaid</t>
  </si>
  <si>
    <t>Hospital Swing Bed SNF</t>
  </si>
  <si>
    <t>Labor &amp; Delivery Days</t>
  </si>
  <si>
    <t>Employee discount days</t>
  </si>
  <si>
    <t>Revised Medicare Fraction</t>
  </si>
  <si>
    <t>As Filed</t>
  </si>
  <si>
    <t>Dual Eligible Medicare Advantage Days</t>
  </si>
  <si>
    <t>As Computed</t>
  </si>
  <si>
    <t>Variance</t>
  </si>
  <si>
    <t>DRG Amounts Other Than Outlier Payments</t>
  </si>
  <si>
    <t>E Pt A, line 31 As Filed</t>
  </si>
  <si>
    <t>Disproportionate Share Adjustment - As Filed</t>
  </si>
  <si>
    <t>E Pt A, line 34</t>
  </si>
  <si>
    <t>In-State Medicaid Paid Days</t>
  </si>
  <si>
    <t>S-2, Part I, Line 24, Col 1</t>
  </si>
  <si>
    <t>In-State Medicaid Eligible Unpaid Days</t>
  </si>
  <si>
    <t>S-2, Part I, Line 24, Col 2</t>
  </si>
  <si>
    <t>Out-of State Medicaid Paid Days</t>
  </si>
  <si>
    <t>Out-of-State Medicaid Eligible Unpaid Days</t>
  </si>
  <si>
    <t>S-2, Part I, Line 24, Col 3</t>
  </si>
  <si>
    <t>S-2, Part I, Line 24, Col 4</t>
  </si>
  <si>
    <t>Medicaid HMO Days</t>
  </si>
  <si>
    <t>S-2, Part I, Line 24, Col 5</t>
  </si>
  <si>
    <t>Other Medicaid Days</t>
  </si>
  <si>
    <t>S-2, Part I, Line 24, Col 6</t>
  </si>
  <si>
    <t>S-3, Pt I, Line 14, Col 8</t>
  </si>
  <si>
    <t>Hospital Swing Bed NF</t>
  </si>
  <si>
    <t>S-3, Pt I, Line 5, Col 8</t>
  </si>
  <si>
    <t>S-3, Pt I, Line 6, Col 8</t>
  </si>
  <si>
    <t>S-3, Pt I, Line 30, Col 8</t>
  </si>
  <si>
    <t>Data Match Process - Operating</t>
  </si>
  <si>
    <t>Data Match Process - Capital</t>
  </si>
  <si>
    <t>Factor</t>
  </si>
  <si>
    <t>Product (Sum formatted times Factor)</t>
  </si>
  <si>
    <t>e</t>
  </si>
  <si>
    <t>Computation</t>
  </si>
  <si>
    <t>Product - 1</t>
  </si>
  <si>
    <t>Formatted Total</t>
  </si>
  <si>
    <t>Capital DSH Adjustment as Filed</t>
  </si>
  <si>
    <t>Capital DRG Other Than Outlier Payments - As Filed</t>
  </si>
  <si>
    <t>L, Line 1</t>
  </si>
  <si>
    <t>Capital Disproportionate Share Adjustment - As Filed</t>
  </si>
  <si>
    <t>L, Line 11</t>
  </si>
  <si>
    <t>Dual Eligible - Medicare and Medicaid Fraction - Operating</t>
  </si>
  <si>
    <t>Dual Eligible - Medicare and Medicaid Fraction - Capital</t>
  </si>
  <si>
    <t>S-2, Pt I, Line 45</t>
  </si>
  <si>
    <t>Does the Hospital Qualify for Capital DSH?  Y or N</t>
  </si>
  <si>
    <t>S-3, Pt I, Line 32, Col 8</t>
  </si>
  <si>
    <t>Issue:  The Medicare Proxy is improperly understated due to CMS's erroneous inclusion of inpatient days attributable to Medicare Advantage (MA) patients in both the numerator and the denominator of the Medicare fraction and failure to include Medicare Advantage Dual Eligible in the Medicaid numerator, as indicated by the United States Court of Appeals decision in Allina v. Sebelius.</t>
  </si>
  <si>
    <t>2009 Full Dual Eligibles as a Percentage of Total Medicare Beneficiaries per State Health Facts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</si>
  <si>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</si>
  <si>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</si>
  <si>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</si>
  <si>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</si>
  <si>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</si>
  <si>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</si>
  <si>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</si>
  <si>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</si>
  <si>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</si>
  <si>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</si>
  <si>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</si>
  <si>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</si>
  <si>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</si>
  <si>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</si>
  <si>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</si>
  <si>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</si>
  <si>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</si>
  <si>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</si>
  <si>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</si>
  <si>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</si>
  <si>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</si>
  <si>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</si>
  <si>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</si>
  <si>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</si>
  <si>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</si>
  <si>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</si>
  <si>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</si>
  <si>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</si>
  <si>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</si>
  <si>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</si>
  <si>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</si>
  <si>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</si>
  <si>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</si>
  <si>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</si>
  <si>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</si>
  <si>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</si>
  <si>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</si>
  <si>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</si>
  <si>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</si>
  <si>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</si>
  <si>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</si>
  <si>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</si>
  <si>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</si>
  <si>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</si>
  <si>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</si>
  <si>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</si>
  <si>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</si>
  <si>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</si>
  <si>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</si>
  <si>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</si>
  <si>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</si>
  <si>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State Full DE Average</t>
  </si>
  <si>
    <t>from DE % tab</t>
  </si>
  <si>
    <t>Medicare Days Used in SSI Ratio</t>
  </si>
  <si>
    <t>from C30 above</t>
  </si>
  <si>
    <t>#1 times #2</t>
  </si>
  <si>
    <t>Less Already Included as SSI</t>
  </si>
  <si>
    <t>Net Increase</t>
  </si>
  <si>
    <r>
      <t xml:space="preserve">MA - </t>
    </r>
    <r>
      <rPr>
        <b/>
        <sz val="10"/>
        <color theme="1"/>
        <rFont val="Arial"/>
        <family val="2"/>
      </rPr>
      <t>absent actual DUA data</t>
    </r>
  </si>
  <si>
    <t xml:space="preserve">SSI Days </t>
  </si>
  <si>
    <t>MA SSI Days</t>
  </si>
  <si>
    <t>Medicare Days</t>
  </si>
  <si>
    <t>MA Medicare Days</t>
  </si>
  <si>
    <t>DE MA</t>
  </si>
  <si>
    <t>Full DE State Ave</t>
  </si>
  <si>
    <t>Total MA Days</t>
  </si>
  <si>
    <t>Estimated MA DE Days</t>
  </si>
  <si>
    <t>IPPS</t>
  </si>
  <si>
    <t xml:space="preserve">Medicaid Eligible Days </t>
  </si>
  <si>
    <t>The Provider anticipates there will be additional Medicaid eligible days after the filing of this cost report and therefore protests the Medicaid days calculation used to determine the DSH payment for the hospital.</t>
  </si>
  <si>
    <t>DRG Amounts Other Than Outlier - As Filed</t>
  </si>
  <si>
    <t>Estimates To Be Used Only if Actual Data Not Available</t>
  </si>
  <si>
    <t>IPPS SSI Calculations: FY07 MedPAR, March 2009 Update</t>
  </si>
  <si>
    <t>Fiscal Intermediary</t>
  </si>
  <si>
    <t>CMS Region</t>
  </si>
  <si>
    <t>FFS SSI Days</t>
  </si>
  <si>
    <t>Total SSI Days</t>
  </si>
  <si>
    <t>FFS Total Days</t>
  </si>
  <si>
    <t>MA Total Days</t>
  </si>
  <si>
    <t>SSI Ratio</t>
  </si>
  <si>
    <t>SSI % MA</t>
  </si>
  <si>
    <t>Total % MA</t>
  </si>
  <si>
    <t>00010</t>
  </si>
  <si>
    <t>04</t>
  </si>
  <si>
    <t>SOUTHEAST ALABAMA MEDICAL CENTER</t>
  </si>
  <si>
    <t>MARSHALL MEDICAL CENTER SOUTH</t>
  </si>
  <si>
    <t>ELIZA COFFEE MEMORIAL HOSPITAL</t>
  </si>
  <si>
    <t>MIZELL MEMORIAL HOSPITAL</t>
  </si>
  <si>
    <t>CRENSHAW COMMUNITY HOSPITAL</t>
  </si>
  <si>
    <t>52280</t>
  </si>
  <si>
    <t>HARTSELLE MEDICAL CENTER</t>
  </si>
  <si>
    <t>MARSHALL MEDICAL CENTER NORTH</t>
  </si>
  <si>
    <t>ST VINCENT'S EAST</t>
  </si>
  <si>
    <t>DEKALB REGIONAL MEDICAL CENTER</t>
  </si>
  <si>
    <t>SOUTHWEST ALABAMA MEDICAL CENTER</t>
  </si>
  <si>
    <t>SHELBY BAPTIST MEDICAL CENTER</t>
  </si>
  <si>
    <t>CALLAHAN EYE FOUNDATION HOSPITAL</t>
  </si>
  <si>
    <t>HELEN KELLER MEMORIAL HOSPITAL</t>
  </si>
  <si>
    <t>DALE MEDICAL CENTER</t>
  </si>
  <si>
    <t>CHEROKEE MEDICAL CENTER</t>
  </si>
  <si>
    <t>BAPTIST MEDICAL CENTER SOUTH</t>
  </si>
  <si>
    <t>JACKSON HOSPITAL &amp; CLINIC INC</t>
  </si>
  <si>
    <t>G H LANIER MEMORIAL HOSPITAL</t>
  </si>
  <si>
    <t>ELBA GENERAL HOSPITAL</t>
  </si>
  <si>
    <t>EAST ALABAMA MEDICAL CENTER AND SNF</t>
  </si>
  <si>
    <t>WEDOWEE HOSPITAL</t>
  </si>
  <si>
    <t>UNIVERSITY OF ALABAMA HOSPITAL</t>
  </si>
  <si>
    <t>COMMUNITY HOSPITAL INC</t>
  </si>
  <si>
    <t>CULLMAN REGIONAL MEDICAL CENTER</t>
  </si>
  <si>
    <t>ANDALUSIA REGIONAL HOSPITAL</t>
  </si>
  <si>
    <t>STRINGFELLOW MEMORIAL HOSPITAL</t>
  </si>
  <si>
    <t>HUNTSVILLE HOSPITAL</t>
  </si>
  <si>
    <t>GADSDEN REGIONAL MEDICAL CENTER</t>
  </si>
  <si>
    <t>CHILTON MEDICAL CENTER</t>
  </si>
  <si>
    <t>00230</t>
  </si>
  <si>
    <t>MARION REGIONAL MEDICAL CENTER</t>
  </si>
  <si>
    <t>FAYETTE MEDICAL CENTER</t>
  </si>
  <si>
    <t>RIVERVIEW REGIONAL MEDICAL CENTER</t>
  </si>
  <si>
    <t>GEORGIANA HOSPITAL</t>
  </si>
  <si>
    <t>MEDICAL CENTER ENTERPRISE</t>
  </si>
  <si>
    <t>ST VINCENTS BLOUNT</t>
  </si>
  <si>
    <t>GREENE COUNTY HOSPITAL</t>
  </si>
  <si>
    <t>LAKE MARTIN COMMUNITY HOSPITAL</t>
  </si>
  <si>
    <t>PARKWAY MEDICAL CENTER</t>
  </si>
  <si>
    <t>FLOWERS HOSPITAL</t>
  </si>
  <si>
    <t>ST VINCENTS HOSPITAL</t>
  </si>
  <si>
    <t>BIBB MEDICAL CENTER</t>
  </si>
  <si>
    <t>LAWRENCE MEDICAL CENTER</t>
  </si>
  <si>
    <t>00011</t>
  </si>
  <si>
    <t>HIGHLANDS MEDICAL CENTER</t>
  </si>
  <si>
    <t>WIREGRASS MEDICAL CENTER</t>
  </si>
  <si>
    <t>PHYSICIANS MEDICAL CENTER CARRAWAY</t>
  </si>
  <si>
    <t>RUSSELL MEDICAL CENTER</t>
  </si>
  <si>
    <t>FLORALA MEMORIAL HOSPITAL</t>
  </si>
  <si>
    <t>MEDICAL CENTER BARBOUR</t>
  </si>
  <si>
    <t>CLAY COUNTY HOSPITAL</t>
  </si>
  <si>
    <t>NORTHEAST ALABAMA REGIONAL MED CENT</t>
  </si>
  <si>
    <t>ATHENS-LIMESTONE HOSPITAL</t>
  </si>
  <si>
    <t>SOUTH BALDWIN REGIONAL MEDICAL CENT</t>
  </si>
  <si>
    <t>DECATUR GENERAL HOSPITAL</t>
  </si>
  <si>
    <t>NORTHWEST MEDICAL CENTER</t>
  </si>
  <si>
    <t>UNIV OF SOUTH ALABAMA MEDICAL CENTE</t>
  </si>
  <si>
    <t>WALKER BAPTIST MEDICAL CENTER</t>
  </si>
  <si>
    <t>PROVIDENCE HOSPITAL</t>
  </si>
  <si>
    <t>GROVE HILL MEMORIAL HOSPITAL</t>
  </si>
  <si>
    <t>D C H REGIONAL MEDICAL CENTER</t>
  </si>
  <si>
    <t>HALE COUNTY HOSPITAL</t>
  </si>
  <si>
    <t>ELMORE COMMUNITY HOSPITAL</t>
  </si>
  <si>
    <t>D W MCMILLAN MEMORIAL HOSPITAL</t>
  </si>
  <si>
    <t>THOMAS HOSPITAL</t>
  </si>
  <si>
    <t>CITIZENS BAPTIST MEDICAL CENTER</t>
  </si>
  <si>
    <t>J PAUL JONES HOSPITAL</t>
  </si>
  <si>
    <t>PRINCETON BAPTIST MEDICAL CENTER</t>
  </si>
  <si>
    <t>TRINITY MEDICAL CENTER</t>
  </si>
  <si>
    <t>PRATTVILLE BAPTIST HOSPITAL</t>
  </si>
  <si>
    <t>PICKENS COUNTY MEDICAL CENTER</t>
  </si>
  <si>
    <t>BULLOCK COUNTY HOSPITAL</t>
  </si>
  <si>
    <t>BRYAN W WHITFIELD MEM HOSP INC</t>
  </si>
  <si>
    <t>MOBILE INFIRMARY</t>
  </si>
  <si>
    <t>MEDICAL WEST, AN AFFILIATE OF UAB H</t>
  </si>
  <si>
    <t>VAUGHAN REG MED CENTER PARKWAY CAMP</t>
  </si>
  <si>
    <t>MONROE COUNTY HOSPITAL</t>
  </si>
  <si>
    <t>LAKELAND COMMUNITY HOSPITAL</t>
  </si>
  <si>
    <t>TROY REGIONAL MEDICAL CENTER</t>
  </si>
  <si>
    <t>JACKSON MEDICAL CENTER</t>
  </si>
  <si>
    <t>NORTH BALDWIN INFIRMARY</t>
  </si>
  <si>
    <t>ST VINCENT'S ST CLAIR</t>
  </si>
  <si>
    <t>CRESTWOOD MEDICAL CENTER</t>
  </si>
  <si>
    <t>COOPER GREEN HOSPITAL</t>
  </si>
  <si>
    <t>HILL HOSPITAL OF SUMTER COUNTY</t>
  </si>
  <si>
    <t>BROOKWOOD MEDICAL CENTER</t>
  </si>
  <si>
    <t>WOODLAND MEDICAL CENTER</t>
  </si>
  <si>
    <t>SPRINGHILL MEDICAL CENTER</t>
  </si>
  <si>
    <t>NORTHPORT MEDICAL CENTER</t>
  </si>
  <si>
    <t>JACKSONVILLE MEDICAL CENTER</t>
  </si>
  <si>
    <t>EVERGREEN MEDICAL CENTER</t>
  </si>
  <si>
    <t>BAPTIST MEDICAL CENTER EAST</t>
  </si>
  <si>
    <t>L V STABLER MEMORIAL HOSPITAL</t>
  </si>
  <si>
    <t>INFIRMARY WEST</t>
  </si>
  <si>
    <t>SHOALS HOSPITAL</t>
  </si>
  <si>
    <t>RUSSELLVILLE HOSPITAL</t>
  </si>
  <si>
    <t>COOSA VALLEY MEDICAL CENTER</t>
  </si>
  <si>
    <t>UAB HIGHLANDS</t>
  </si>
  <si>
    <t>SUMMIT HOSPITAL</t>
  </si>
  <si>
    <t>00430</t>
  </si>
  <si>
    <t>10</t>
  </si>
  <si>
    <t>PROVIDENCE ALASKA MEDICAL CENTER</t>
  </si>
  <si>
    <t>MAT-SU REGIONAL MEDICAL CENTER</t>
  </si>
  <si>
    <t>00350</t>
  </si>
  <si>
    <t>BARTLETT REGIONAL HOSPITAL</t>
  </si>
  <si>
    <t>FAIRBANKS MEMORIAL HOSPITAL</t>
  </si>
  <si>
    <t>SOUTH PENINSULA HOSPITAL</t>
  </si>
  <si>
    <t>ALASKA REGIONAL HOSPITAL</t>
  </si>
  <si>
    <t>00400</t>
  </si>
  <si>
    <t>YUKON KUSKOKWIM DELTA REG HOSPITAL</t>
  </si>
  <si>
    <t>SAMUEL SIMMONDS MEMORIAL HOSPITAL</t>
  </si>
  <si>
    <t>CENTRAL PENINSULA GENERAL HOSPITAL</t>
  </si>
  <si>
    <t>ALASKA NATIVE MEDICAL CENTER</t>
  </si>
  <si>
    <t>MT EDGECUMBE HOSPITAL</t>
  </si>
  <si>
    <t>ST ELIAS SPECIALTY HOSPITAL</t>
  </si>
  <si>
    <t>03001</t>
  </si>
  <si>
    <t>09</t>
  </si>
  <si>
    <t>MARYVALE HOSPITAL</t>
  </si>
  <si>
    <t>BANNER GOOD SAMARITAN MEDICAL CENTE</t>
  </si>
  <si>
    <t>TUCSON MEDICAL CENTER</t>
  </si>
  <si>
    <t>VERDE VALLEY MEDICAL CENTER</t>
  </si>
  <si>
    <t>CARONDELET ST  MARYS HOSPITAL &amp; HEA</t>
  </si>
  <si>
    <t>CARONDELET ST JOSEPHS HOSPITAL AND</t>
  </si>
  <si>
    <t>YAVAPAI REGIONAL MEDICAL CENTER</t>
  </si>
  <si>
    <t>YUMA REGIONAL MEDICAL CENTER</t>
  </si>
  <si>
    <t>JOHN C LINCOLN NORTH MOUNTAIN HOSPI</t>
  </si>
  <si>
    <t>CASA GRANDE REGIONAL MEDICAL CENTER</t>
  </si>
  <si>
    <t>MESA GENERAL HOSPITAL</t>
  </si>
  <si>
    <t>BANNER MESA MEDICAL CENTER</t>
  </si>
  <si>
    <t>TEMPE ST LUKE'S HOSPITAL, A CAMPUS</t>
  </si>
  <si>
    <t>MARICOPA MEDICAL CENTER</t>
  </si>
  <si>
    <t>FLAGSTAFF MEDICAL CENTER</t>
  </si>
  <si>
    <t>ST JOSEPH'S HOSPITAL AND MEDICAL CE</t>
  </si>
  <si>
    <t>PHOENIX BAPTIST HOSPITAL</t>
  </si>
  <si>
    <t>PAYSON REGIONAL MEDICAL CENTER</t>
  </si>
  <si>
    <t>CHANDLER REGIONAL MEDICAL CENTER</t>
  </si>
  <si>
    <t>ST LUKES MEDICAL CENTER</t>
  </si>
  <si>
    <t>SCOTTSDALE HEALTHCARE-OSBORN MEDICA</t>
  </si>
  <si>
    <t>SIERRA VISTA REGIONAL HEALTH CENTER</t>
  </si>
  <si>
    <t>KINGMAN REGIONAL MEDICAL CENTER</t>
  </si>
  <si>
    <t>COBRE VALLEY COMMUNITY HOSPITAL</t>
  </si>
  <si>
    <t>BANNER BOSWELL MEDICAL CENTER</t>
  </si>
  <si>
    <t>SUMMIT HEALTHCARE REGIONAL MEDICAL</t>
  </si>
  <si>
    <t>UNIVERSITY MEDICAL CENTER</t>
  </si>
  <si>
    <t>BANNER DESERT MEDICAL CENTER</t>
  </si>
  <si>
    <t>LA PAZ REGIONAL HOSPITAL</t>
  </si>
  <si>
    <t>MT GRAHAM REGIONAL MEDICAL CENTER</t>
  </si>
  <si>
    <t>HAVASU REGIONAL MEDICAL CENTER</t>
  </si>
  <si>
    <t>FORT DEFIANCE INDIAN HOSPITAL</t>
  </si>
  <si>
    <t>TUBA CITY REGIONAL HEALTH CARE CORP</t>
  </si>
  <si>
    <t>SELLS INDIAN HEALTH SERVICE HOSPITA</t>
  </si>
  <si>
    <t>PHS INDIAN HOSPITAL-SAN CARLOS</t>
  </si>
  <si>
    <t>PHOENIX INDIAN MEDICAL CENTER</t>
  </si>
  <si>
    <t>PARADISE VALLEY HOSPITAL</t>
  </si>
  <si>
    <t>CHINLE COMPREHENSIVE CARE FACILITY</t>
  </si>
  <si>
    <t>SCOTTSDALE HEALTHCARE-SHEA MEDICAL</t>
  </si>
  <si>
    <t>BANNER BAYWOOD MEDICAL CENTER</t>
  </si>
  <si>
    <t>BANNER THUNDERBIRD MEDICAL CENTER</t>
  </si>
  <si>
    <t>JOHN C LINCOLN DEER VALLEY HOSPITAL</t>
  </si>
  <si>
    <t>BANNER DEL E WEBB MEDICAL CENTER</t>
  </si>
  <si>
    <t>ARROWHEAD HOSPITAL</t>
  </si>
  <si>
    <t>WHITE MOUNTAIN REGIONAL MEDICAL CEN</t>
  </si>
  <si>
    <t>TUCSON HEART HOSPITAL</t>
  </si>
  <si>
    <t>WESTERN ARIZONA REGIONAL MEDICAL CT</t>
  </si>
  <si>
    <t>ARIZONA HEART HOSPITAL</t>
  </si>
  <si>
    <t>MAYO CLINIC HOSPITAL</t>
  </si>
  <si>
    <t>BANNER HEART HOSPITAL</t>
  </si>
  <si>
    <t>PHOENIX MEMORIAL HOSPITAL</t>
  </si>
  <si>
    <t>ARIZONA SPINE AND JOINT HOSPITAL</t>
  </si>
  <si>
    <t>SURGICAL SPECIALTY HOSPITAL OF ARIZ</t>
  </si>
  <si>
    <t>WEST VALLEY HOSPITAL</t>
  </si>
  <si>
    <t>UNIVERSITY PHYSICIANS HEALTHCARE HO</t>
  </si>
  <si>
    <t>ARIZONA ORTHOPEDIC SURGICAL HOSPITA</t>
  </si>
  <si>
    <t>WHITERIVER PHS INDIAN HOSPITAL</t>
  </si>
  <si>
    <t>ORO VALLEY HOSPITAL</t>
  </si>
  <si>
    <t>BANNER ESTRELLA MEDICAL CENTER</t>
  </si>
  <si>
    <t>VALLEY VIEW MEDICAL CENTER</t>
  </si>
  <si>
    <t>YAVAPAI REGIONAL MEDICAL CENTER-EAS</t>
  </si>
  <si>
    <t>MERCY GILBERT MEDICAL CENTER</t>
  </si>
  <si>
    <t>GILBERT HOSPITAL</t>
  </si>
  <si>
    <t>03302</t>
  </si>
  <si>
    <t>MOUNTAIN VISTA MEDICAL CENTER, LP</t>
  </si>
  <si>
    <t>BANNER GATEWAY MEDICAL CENTER</t>
  </si>
  <si>
    <t>00020</t>
  </si>
  <si>
    <t>06</t>
  </si>
  <si>
    <t>SILOAM SPRINGS MEMORIAL HOSPITAL</t>
  </si>
  <si>
    <t>JOHNSON REGIONAL MEDICAL CENTER</t>
  </si>
  <si>
    <t>WASHINGTON REGIONAL MED CTR AT NO H</t>
  </si>
  <si>
    <t>ST VINCENT INFIRMARY MED CTR</t>
  </si>
  <si>
    <t>MERCY MEDICAL CENTER</t>
  </si>
  <si>
    <t>JOHN ED CHAMBERS MEM HOSP, INC</t>
  </si>
  <si>
    <t>WHITE COUNTY MEDICAL CENTER</t>
  </si>
  <si>
    <t>MENA MEDICAL CENTER</t>
  </si>
  <si>
    <t>UAMS MEDICAL CENTER</t>
  </si>
  <si>
    <t>NORTH ARKANSAS REGIONAL MED CTR</t>
  </si>
  <si>
    <t>SUMMIT MEDICAL CENTER</t>
  </si>
  <si>
    <t>00390</t>
  </si>
  <si>
    <t>FORREST CITY MEDICAL CENTER</t>
  </si>
  <si>
    <t>ST BERNARDS MEDICAL CTR</t>
  </si>
  <si>
    <t>SOUTHWEST REGIONAL MEDICAL CENTER</t>
  </si>
  <si>
    <t>NW ARKANSAS HOSPITALS, LLC</t>
  </si>
  <si>
    <t>ST JOSEPHS MERCY HEALTH CENTER INC</t>
  </si>
  <si>
    <t>BAXTER REGIONAL MEDICAL CENTER</t>
  </si>
  <si>
    <t>CONWAY REGIONAL MEDICAL CENTER</t>
  </si>
  <si>
    <t>BAPTIST HEALTH MEDICAL CENTER NORTH</t>
  </si>
  <si>
    <t>ARKANSAS METHODIST MEDICAL CENTER</t>
  </si>
  <si>
    <t>ST MARYS REGIONAL MEDICAL CENTER</t>
  </si>
  <si>
    <t>CRITTENDEN MEMORIAL HOSPITAL</t>
  </si>
  <si>
    <t>FIVE RIVERS MEDICAL CENTER</t>
  </si>
  <si>
    <t>OUACHITA COUNTY MEDICAL CENTER</t>
  </si>
  <si>
    <t>DREW MEMORIAL HOSPITAL</t>
  </si>
  <si>
    <t>SPARKS REGIONAL MEDICAL CENTER</t>
  </si>
  <si>
    <t>ST EDWARD MERCY MEDICAL CENTER</t>
  </si>
  <si>
    <t>MAGNOLIA HOSPITAL</t>
  </si>
  <si>
    <t>GREAT RIVER MEDICAL CENTER</t>
  </si>
  <si>
    <t>JEFFERSON REGIONAL MEDICAL CENTER</t>
  </si>
  <si>
    <t>STUTTGART REGIONAL MEDICAL CENTER</t>
  </si>
  <si>
    <t>NORTH METRO MEDICAL CENTER</t>
  </si>
  <si>
    <t>HOT SPRING COUNTY MEDICAL CENTER</t>
  </si>
  <si>
    <t>NATIONAL PARK MEDICAL CENTER</t>
  </si>
  <si>
    <t>HARRIS HOSPITAL</t>
  </si>
  <si>
    <t>PIKE COUNTY MEMORIAL HOSPITAL</t>
  </si>
  <si>
    <t>SALINE MEMORIAL HOSPITAL</t>
  </si>
  <si>
    <t>HELENA REGIONAL MEDICAL CENTER</t>
  </si>
  <si>
    <t>MEDICAL CENTER SOUTH ARKANSAS</t>
  </si>
  <si>
    <t>MEDICAL PARK HOSPITAL</t>
  </si>
  <si>
    <t>BAPTIST HEALTH MEDICAL CENTER-LITTL</t>
  </si>
  <si>
    <t>NEA MEDICAL CENTER</t>
  </si>
  <si>
    <t>WHITE RIVER MEDICAL CENTER</t>
  </si>
  <si>
    <t>ARKANSAS HEART HOSPITAL</t>
  </si>
  <si>
    <t>ST VINCENT MEDICAL CTR NORTH</t>
  </si>
  <si>
    <t>NW MEDICAL CTR - BENTONVILLE</t>
  </si>
  <si>
    <t>WILLOW CREEK WOMENS HOSPITAL</t>
  </si>
  <si>
    <t>HEALTHPARK HOSPITAL</t>
  </si>
  <si>
    <t>SURGICAL HOSPITAL OF JONESBORO, LLC</t>
  </si>
  <si>
    <t>ARKANSAS SURGICAL HOSPITAL</t>
  </si>
  <si>
    <t>ALLEGIANCE SPECIALTY HOSPITAL OF LR</t>
  </si>
  <si>
    <t>ADVANCED CARE HOSPITAL WHITE COUNTY</t>
  </si>
  <si>
    <t>00040</t>
  </si>
  <si>
    <t>ST ROSE HOSPITAL</t>
  </si>
  <si>
    <t>ST JOSEPH HOSPITAL</t>
  </si>
  <si>
    <t>00454</t>
  </si>
  <si>
    <t>PENINSULA MEDICAL CENTER</t>
  </si>
  <si>
    <t>DAVIES MEDICAL CENTER</t>
  </si>
  <si>
    <t>QUEEN OF THE VALLEY MEDICAL CENTER</t>
  </si>
  <si>
    <t>ST HELENA HOSPITAL</t>
  </si>
  <si>
    <t>SUTTER AMADOR HOSPITAL</t>
  </si>
  <si>
    <t>NORTHERN INYO HOSPITAL</t>
  </si>
  <si>
    <t>ARROYO GRANDE COMMUNITY HOSPITAL</t>
  </si>
  <si>
    <t>MERCY GENERAL HOSPITAL</t>
  </si>
  <si>
    <t>PACIFIC ALLIANCE MEDICAL CENTER</t>
  </si>
  <si>
    <t>RIVERSIDE COMMUNITY HOSPITAL</t>
  </si>
  <si>
    <t>UNIV OF CALIFORNIA SAN DIEGO MED CT</t>
  </si>
  <si>
    <t>GROSSMONT HOSPITAL</t>
  </si>
  <si>
    <t>MAD RIVER COMMUNITY HOSPITAL</t>
  </si>
  <si>
    <t>OROVILLE HOSPITAL</t>
  </si>
  <si>
    <t>BAKERSFIELD MEMORIAL HOSPITAL</t>
  </si>
  <si>
    <t>SANTA CLARA VALLEY MEDICAL CENTER</t>
  </si>
  <si>
    <t>ENLOE MEDICAL CENTER</t>
  </si>
  <si>
    <t>LAC/OLIVE VIEW-UCLA MEDICAL CENTER</t>
  </si>
  <si>
    <t>ST ELIZABETH COMMUNITY HOSPITAL</t>
  </si>
  <si>
    <t>ALTA BATES SUMMIT MEDICAL CENTER--S</t>
  </si>
  <si>
    <t>EL CENTRO REGIONAL MEDICAL CENTER</t>
  </si>
  <si>
    <t>OJAI VALLEY COMMUNITY HOSPITAL</t>
  </si>
  <si>
    <t>PACIFIC CAMPUS HOSPITAL</t>
  </si>
  <si>
    <t>SAN GORGONIO MEMORIAL HOSPITAL</t>
  </si>
  <si>
    <t>ST LUKE'S HOSPITAL</t>
  </si>
  <si>
    <t>ANTELOPE VALLEY HOSPITAL MED CENTER</t>
  </si>
  <si>
    <t>KAWEAH DELTA MEDICAL CENTER</t>
  </si>
  <si>
    <t>GLENDALE MEM HOSPITAL &amp; HLTH CENTER</t>
  </si>
  <si>
    <t>COMMUNITY REGIONAL MEDICAL CENTER</t>
  </si>
  <si>
    <t>HOLLYWOOD PRESBYTERIAN MEDICAL CENT</t>
  </si>
  <si>
    <t>OAK VALLEY DISTRICT HOSPITAL</t>
  </si>
  <si>
    <t>KAISER FOUNDATION HOSPITAL - SOUTH</t>
  </si>
  <si>
    <t>KAISER FOUNDATION HOSPITAL-SANTA CL</t>
  </si>
  <si>
    <t>KAISER FOUNDATION HOSPITAL - WALNUT</t>
  </si>
  <si>
    <t>KAISER FOUNDATION HOSPITAL VALLEJO</t>
  </si>
  <si>
    <t>KAISER FOUNDATION HOSPITAL OAKLAND/</t>
  </si>
  <si>
    <t>KAISER FOUNDATION HOSPITAL - SAN FR</t>
  </si>
  <si>
    <t>SCRIPPS MERCY HOSPITAL</t>
  </si>
  <si>
    <t>LITTLE COMPANY OF MARY--SAN PEDRO</t>
  </si>
  <si>
    <t>DOCTORS MEDICAL CENTER-SAN PABLO</t>
  </si>
  <si>
    <t>ST JOHN'S REGIONAL MEDICAL CENTER</t>
  </si>
  <si>
    <t>ST JOSEPHS MED CENTER OF STOCKTON</t>
  </si>
  <si>
    <t>COMMUNITY HOSPITAL OF SAN BERNARDIN</t>
  </si>
  <si>
    <t>SONOMA VALLEY HOSPITAL</t>
  </si>
  <si>
    <t>COMMUNITY AND MISSION  HOSPITAL OF</t>
  </si>
  <si>
    <t>SAINT AGNES MEDICAL CENTER</t>
  </si>
  <si>
    <t>DOCTORS HOSPITAL OF WEST COVINA, IN</t>
  </si>
  <si>
    <t>SAN ANTONIO COMMUNITY HOSPITAL</t>
  </si>
  <si>
    <t>SHARP MEMORIAL HOSPITAL</t>
  </si>
  <si>
    <t>SUTTER SOLANO MEDICAL CENTER</t>
  </si>
  <si>
    <t>PARKVIEW COMMUNITY HOSPITAL MEDICAL</t>
  </si>
  <si>
    <t>WHITE MEMORIAL MEDICAL CENTER</t>
  </si>
  <si>
    <t>SAINT FRANCIS MEDICAL CENTER</t>
  </si>
  <si>
    <t>MARIAN MEDICAL CENTER</t>
  </si>
  <si>
    <t>SUTTER GENERAL HOSPITAL</t>
  </si>
  <si>
    <t>LOMPOC VALLEY MEDICAL CENTER</t>
  </si>
  <si>
    <t>TEMPLE COMMUNITY HOSPITAL</t>
  </si>
  <si>
    <t>SANTA MONICA - UCLA MED CTR &amp; ORTHO</t>
  </si>
  <si>
    <t>SAN MATEO MEDICAL CENTER</t>
  </si>
  <si>
    <t>PALOMAR MEDICAL CENTER</t>
  </si>
  <si>
    <t>NORTHRIDGE HOSPITAL MEDICAL CENTER</t>
  </si>
  <si>
    <t>DOCTORS HOSPITAL OF MANTECA</t>
  </si>
  <si>
    <t>HANFORD COMMUNITY MEDICAL CENTER</t>
  </si>
  <si>
    <t>DAMERON HOSPITAL</t>
  </si>
  <si>
    <t>VERDUGO HILLS HOSPITAL</t>
  </si>
  <si>
    <t>REGIONAL MEDICAL CENTER OF SAN JOSE</t>
  </si>
  <si>
    <t>VALLEY PRESBYTERIAN HOSPITAL</t>
  </si>
  <si>
    <t>WOODLAND MEMORIAL HOSPITAL</t>
  </si>
  <si>
    <t>TRI-CITY MEDICAL CENTER</t>
  </si>
  <si>
    <t>ST BERNARDINE MEDICAL CENTER</t>
  </si>
  <si>
    <t>NOVATO COMMUNITY HOSPITAL</t>
  </si>
  <si>
    <t>SAN GABRIEL VALLEY MEDICAL CENTER</t>
  </si>
  <si>
    <t>RIDEOUT MEMORIAL HOSPITAL</t>
  </si>
  <si>
    <t>HOLLYWOOD COMMUNITY HOSPITAL OF HOL</t>
  </si>
  <si>
    <t>PETALUMA VALLEY HOSPITAL</t>
  </si>
  <si>
    <t>KAISER FOUNDATION HOSPITAL</t>
  </si>
  <si>
    <t>KAISER FOUNDATION HOSPITAL FONTANA</t>
  </si>
  <si>
    <t>COMMUNITY HOSPITAL OF THE MONTEREY</t>
  </si>
  <si>
    <t>CITY OF HOPE HELFORD CLINICAL RESEA</t>
  </si>
  <si>
    <t>PLUMAS DISTRICT HOSPITAL</t>
  </si>
  <si>
    <t>CALIFORNIA HOSPITAL MEDICAL CENTER</t>
  </si>
  <si>
    <t>SIERRA NEVADA MEMORIAL HOSPITAL</t>
  </si>
  <si>
    <t>SAINT FRANCIS MEMORIAL HOSPITAL</t>
  </si>
  <si>
    <t>O'CONNOR HOSPITAL</t>
  </si>
  <si>
    <t>00380</t>
  </si>
  <si>
    <t>ENCINO HOSPITAL MEDICAL CENTER</t>
  </si>
  <si>
    <t>VENTURA COUNTY MEDICAL CENTER</t>
  </si>
  <si>
    <t>SAN JOAQUIN GENERAL HOSPITAL</t>
  </si>
  <si>
    <t>ST JUDE MEDICAL CENTER</t>
  </si>
  <si>
    <t>PRESBYTERIAN INTERCOMMUNITY HOSPITA</t>
  </si>
  <si>
    <t>00951</t>
  </si>
  <si>
    <t>ANAHEIM GENERAL HOSPITAL</t>
  </si>
  <si>
    <t>SANTA ROSA MEMORIAL HOSPITAL</t>
  </si>
  <si>
    <t>EMANUEL MEDICAL CENTER INC</t>
  </si>
  <si>
    <t>JOHN MUIR MEDICAL CENTER - WALNUT C</t>
  </si>
  <si>
    <t>COMMUNITY HOSPITAL OF LOS GATOS</t>
  </si>
  <si>
    <t>GEORGE L MEE MEMORIAL HOSPITAL</t>
  </si>
  <si>
    <t>ST MARY MEDICAL CENTER</t>
  </si>
  <si>
    <t>SIERRA KINGS DISTRICT HOSPITAL</t>
  </si>
  <si>
    <t>SOUTH COAST MEDICAL CENTER</t>
  </si>
  <si>
    <t>WATSONVILLE COMMUNITY HOSPITAL</t>
  </si>
  <si>
    <t>WASHINGTON HOSPITAL</t>
  </si>
  <si>
    <t>CENTRAL VALLEY GENERAL HOSPITAL</t>
  </si>
  <si>
    <t>SEQUOIA HOSPITAL</t>
  </si>
  <si>
    <t>LANCASTER COMMUNITY HOSPITAL</t>
  </si>
  <si>
    <t>EAST VALLEY HOSPITAL MEDICAL CENTER</t>
  </si>
  <si>
    <t>ALAMEDA HOSPITAL</t>
  </si>
  <si>
    <t>COAST PLAZA HOSPITAL</t>
  </si>
  <si>
    <t>SHARP CHULA VISTA MEDICAL CENTER</t>
  </si>
  <si>
    <t>HOAG MEMORIAL HOSPITAL PRESBYTERIAN</t>
  </si>
  <si>
    <t>FEATHER RIVER HOSPITAL</t>
  </si>
  <si>
    <t>ANAHEIM MEMORIAL HOSPITAL</t>
  </si>
  <si>
    <t>SAN FRANCISCO GENERAL HOSPITAL</t>
  </si>
  <si>
    <t>GARDEN GROVE HOSPITAL &amp; MEDICAL CEN</t>
  </si>
  <si>
    <t>POMONA VALLEY HOSPITAL MEDICAL CENT</t>
  </si>
  <si>
    <t>FRENCH HOSPITAL MEDICAL CENTER</t>
  </si>
  <si>
    <t>SHARP CORONADO HOSPITAL AND HLTHCR</t>
  </si>
  <si>
    <t>PROVIDENCE SAINT JOSEPH MEDICAL CTR</t>
  </si>
  <si>
    <t>SIMI VALLEY HOSPITAL &amp; HEALTH CARE</t>
  </si>
  <si>
    <t>METHODIST HOSPITAL OF SOUTHERN CA</t>
  </si>
  <si>
    <t>GLENDALE ADVENTIST MEDICAL CENTER</t>
  </si>
  <si>
    <t>DOMINICAN HOSPITAL</t>
  </si>
  <si>
    <t>DESERT REGIONAL MEDICAL CENTER</t>
  </si>
  <si>
    <t>ARROWHEAD REGIONAL MEDICAL CENTER</t>
  </si>
  <si>
    <t>NATIVIDAD MEDICAL CENTER</t>
  </si>
  <si>
    <t>MARSHALL MEDICAL CENTER (1-RH)</t>
  </si>
  <si>
    <t>GOOD SAMARITAN HOSPITAL</t>
  </si>
  <si>
    <t>SIERRA VIEW DISTRICT HOSPITAL</t>
  </si>
  <si>
    <t>RONALD REAGAN UCLA MEDICAL CENTER</t>
  </si>
  <si>
    <t>SAN LEANDRO HOSPITAL</t>
  </si>
  <si>
    <t>REDLANDS COMMUNITY HOSPITAL</t>
  </si>
  <si>
    <t>CONTRA COSTA REGIONAL MEDICAL CENTE</t>
  </si>
  <si>
    <t>PACIFIC HOSPITAL OF LONG BEACH</t>
  </si>
  <si>
    <t>PROVIDENCE HOLY CROSS MEDICAL CENTE</t>
  </si>
  <si>
    <t>HI-DESERT MEDICAL CENTER</t>
  </si>
  <si>
    <t>MERCY MEDICAL CENTER REDDING</t>
  </si>
  <si>
    <t>ALHAMBRA HOSPITAL AND MEDICAL CENTE</t>
  </si>
  <si>
    <t>VALLEYCARE MEDICAL CENTER</t>
  </si>
  <si>
    <t>SETON MEDICAL CENTER</t>
  </si>
  <si>
    <t>SAINT JOHN'S HEALTH CENTER</t>
  </si>
  <si>
    <t>SUTTER MEDICAL CENTER OF SANTA ROSA</t>
  </si>
  <si>
    <t>RIVERSIDE COUNTY REGIONAL MEDICAL C</t>
  </si>
  <si>
    <t>MERCY HOSPITAL</t>
  </si>
  <si>
    <t>HAZEL HAWKINS MEMORIAL HOSPITAL</t>
  </si>
  <si>
    <t>BARSTOW COMMUNITY HOSPITAL</t>
  </si>
  <si>
    <t>UKIAH VALLEY MEDICAL CENTER/HOSPITA</t>
  </si>
  <si>
    <t>ALTA BATES SUMMIT MEDICAL CENTER -</t>
  </si>
  <si>
    <t>EL CAMINO HOSPITAL</t>
  </si>
  <si>
    <t>SUTTER ROSEVILLE MEDICAL CENTER</t>
  </si>
  <si>
    <t>SUTTER TRACY COMMUNITY HOSPITAL</t>
  </si>
  <si>
    <t>KERN MEDICAL CENTER</t>
  </si>
  <si>
    <t>ALAMEDA COUNTY MEDICAL CENTER</t>
  </si>
  <si>
    <t>SCRIPPS MEMORIAL HOSPITAL LA JOLLA</t>
  </si>
  <si>
    <t>TUOLUMNE GENERAL MEDICAL FACILITY</t>
  </si>
  <si>
    <t>LOMA LINDA UNIVERSITY MEDICAL CENTE</t>
  </si>
  <si>
    <t>CORONA REGIONAL MEDICAL CENTER</t>
  </si>
  <si>
    <t>SENECA DISTRICT HOSPITAL</t>
  </si>
  <si>
    <t>SALINAS VALLEY MEMORIAL HOSPITAL</t>
  </si>
  <si>
    <t>SONORA REGIONAL MEDICAL CENTER</t>
  </si>
  <si>
    <t>LODI MEMORIAL HOSPITAL</t>
  </si>
  <si>
    <t>PIONEERS MEMORIAL HEALTHCARE DISTRI</t>
  </si>
  <si>
    <t>UNIV OF CALIFORNIA IRVINE MED CENTE</t>
  </si>
  <si>
    <t>CORCORAN DISTRICT HOSPITAL</t>
  </si>
  <si>
    <t>BEVERLY HOSPITAL</t>
  </si>
  <si>
    <t>TORRANCE MEMORIAL MEDICAL CENTER</t>
  </si>
  <si>
    <t>BARTON MEMORIAL HOSPITAL</t>
  </si>
  <si>
    <t>LITTLE COMPANY OF MARY HOSPITAL</t>
  </si>
  <si>
    <t>GOLETA VALLEY COTTAGE HOSPITAL</t>
  </si>
  <si>
    <t>TULARE DISTRICT HOSPITAL</t>
  </si>
  <si>
    <t>MARIN GENERAL HOSPITAL</t>
  </si>
  <si>
    <t>MARK TWAIN ST JOSEPH'S HOSPITAL</t>
  </si>
  <si>
    <t>NORTHBAY MEDICAL CENTER</t>
  </si>
  <si>
    <t>CITRUS VALLEY MEDICAL CENTER-QV CAM</t>
  </si>
  <si>
    <t>LAC+USC MEDICAL CENTER</t>
  </si>
  <si>
    <t>LAC/HARBOR-UCLA MED CENTER</t>
  </si>
  <si>
    <t>PACIFICA HOSPITAL OF THE VALLEY</t>
  </si>
  <si>
    <t>CITRUS VALLEY MEDICAL CENTER-IC CAM</t>
  </si>
  <si>
    <t>PALM DRIVE HOSPITAL</t>
  </si>
  <si>
    <t>HEMET VALLEY MEDICAL CENTER</t>
  </si>
  <si>
    <t>DOWNEY REGIONAL MEDICAL CENTER</t>
  </si>
  <si>
    <t>COMMUNITY MEMORIAL HOSPITAL SAN BUE</t>
  </si>
  <si>
    <t>SANTA BARBARA COTTAGE HOSPITAL</t>
  </si>
  <si>
    <t>COALINGA REGIONAL MEDICAL CENTER</t>
  </si>
  <si>
    <t>CHINESE HOSPITAL</t>
  </si>
  <si>
    <t>MERCY HOSPITAL OF FOLSOM</t>
  </si>
  <si>
    <t>SUTTER COAST HOSPITAL</t>
  </si>
  <si>
    <t>PALO VERDE HOSPITAL</t>
  </si>
  <si>
    <t>SCRIPPS GREEN HOSPITAL</t>
  </si>
  <si>
    <t>KAISER FOUNDATION HOSPITAL - SACRAM</t>
  </si>
  <si>
    <t>WEST ANAHEIM MEDICAL CENTER</t>
  </si>
  <si>
    <t>MODOC MEDICAL CENTER</t>
  </si>
  <si>
    <t>COLUSA REGIONAL MEDICAL CENTER</t>
  </si>
  <si>
    <t>FALLBROOK HOSPITAL</t>
  </si>
  <si>
    <t>HUNTINGTON MEMORIAL HOSPITAL</t>
  </si>
  <si>
    <t>STANFORD HOSPITAL</t>
  </si>
  <si>
    <t>MERCY MEDICAL CENTER MERCED</t>
  </si>
  <si>
    <t>PROMISE HOSPITAL OF SAN DIEGO</t>
  </si>
  <si>
    <t>RIDGECREST REGIONAL HOSPITAL</t>
  </si>
  <si>
    <t>UCSF MEDICAL CENTER</t>
  </si>
  <si>
    <t>SAN JOAQUIN COMMUNITY HOSPITAL</t>
  </si>
  <si>
    <t>ST MARY'S MEDICAL CENTER</t>
  </si>
  <si>
    <t>DOCTORS MEDICAL CENTER</t>
  </si>
  <si>
    <t>MEMORIAL HOSPITAL OF GARDENA</t>
  </si>
  <si>
    <t>SUTTER LAKESIDE HOSPITAL</t>
  </si>
  <si>
    <t>SANTA YNEZ VALLEY COTTAGE HOSPITAL</t>
  </si>
  <si>
    <t>WEST HILLS HOSPITAL &amp; MEDICAL CENTE</t>
  </si>
  <si>
    <t>LONG BEACH MEMORIAL MEDICAL CENTER</t>
  </si>
  <si>
    <t>EDEN MEDICAL CENTER</t>
  </si>
  <si>
    <t>CLOVIS COMMUNITY MEDICAL CENTER</t>
  </si>
  <si>
    <t>TAHOE FOREST HOSPITAL</t>
  </si>
  <si>
    <t>JOHN MUIR MEDICAL CENTER - CONCORD</t>
  </si>
  <si>
    <t>SUTTER AUBURN FAITH HOSPITAL</t>
  </si>
  <si>
    <t>SAINT VINCENT MEDICAL CENTER</t>
  </si>
  <si>
    <t>SCRIPPS MEMORIAL HOSPITAL - ENCINIT</t>
  </si>
  <si>
    <t>SIERRA VISTA REGIONAL MEDICAL CENTE</t>
  </si>
  <si>
    <t>KAISER FOUNDATION HOSPITAL FREMONT/</t>
  </si>
  <si>
    <t>KAISER FOUNDATION HOSPITAL - SAN DI</t>
  </si>
  <si>
    <t>MERCY SAN JUAN MEDICAL CENTER</t>
  </si>
  <si>
    <t>VICTOR VALLEY COMMUNITY HOSPITAL</t>
  </si>
  <si>
    <t>SUTTER DELTA MEDICAL CENTER</t>
  </si>
  <si>
    <t>HUNTINGTON BEACH HOSPITAL</t>
  </si>
  <si>
    <t>MEMORIAL HOSPITAL LOS BANOS</t>
  </si>
  <si>
    <t>BELLFLOWER MEDICAL CENTER</t>
  </si>
  <si>
    <t>JOHN F KENNEDY MEMORIAL HOSPITAL, I</t>
  </si>
  <si>
    <t>SUTTER DAVIS HOSPITAL</t>
  </si>
  <si>
    <t>KAISER FOUNDATION HOSPITAL - REDWOO</t>
  </si>
  <si>
    <t>COLLEGE HOSPITAL COSTA MESA</t>
  </si>
  <si>
    <t>LANTERMAN DEVELOPMENTAL CENTER</t>
  </si>
  <si>
    <t>PORTERVILLE DEVELOPMENTAL CENTER</t>
  </si>
  <si>
    <t>SONOMA DEVELOPMENT CENTER</t>
  </si>
  <si>
    <t>FAIRVIEW DEVELOPMENTAL CENTER</t>
  </si>
  <si>
    <t>LOS ROBLES HOSPITAL &amp; MEDICAL CENTE</t>
  </si>
  <si>
    <t>LOS ALAMITOS MEDICAL CENTER</t>
  </si>
  <si>
    <t>MOTION PICTURE &amp; TELEVISION HOSPITA</t>
  </si>
  <si>
    <t>MEMORIAL HOSPITAL MEDICAL CENTER</t>
  </si>
  <si>
    <t>KAISER FOUNDATION HOSPITAL - WEST L</t>
  </si>
  <si>
    <t>MISSION HOSPITAL REGIONAL MED CENTE</t>
  </si>
  <si>
    <t>MADERA COMMUNITY HOSPITAL</t>
  </si>
  <si>
    <t>MENDOCINO COAST DISTRICT HOSPITAL</t>
  </si>
  <si>
    <t>FOUNTAIN VALLEY REGIONAL HOSPITAL &amp;</t>
  </si>
  <si>
    <t>EISENHOWER MEDICAL CENTER</t>
  </si>
  <si>
    <t>TRI-CITY REGIONAL MEDICAL CENTER</t>
  </si>
  <si>
    <t>MARTIN LUTHER KING, JR - HARBOR HOS</t>
  </si>
  <si>
    <t>LA PALMA INTERCOMMUNITY HOSPITAL</t>
  </si>
  <si>
    <t>LAKEWOOD REGIONAL MEDICAL CENTER</t>
  </si>
  <si>
    <t>ALVARADO HOSPITAL MEDICAL CENTER</t>
  </si>
  <si>
    <t>MONTCLAIR HOSPITAL MEDICAL CENTER</t>
  </si>
  <si>
    <t>CHINO VALLEY MEDICAL CENTER</t>
  </si>
  <si>
    <t>SAN DIMAS COMMUNITY HOSPITAL</t>
  </si>
  <si>
    <t>PLACENTIA LINDA HOSPITAL</t>
  </si>
  <si>
    <t>METHODIST HOSPITAL OF SACRAMENTO</t>
  </si>
  <si>
    <t>FOOTHILL PRESBYTERIAN HOSPITAL</t>
  </si>
  <si>
    <t>UNIV OF CALIFORNIA DAVIS MED CENTER</t>
  </si>
  <si>
    <t>ENCINO-TARZANA REG MED CENTER - TAR</t>
  </si>
  <si>
    <t>SADDLEBACK MEMORIAL MEDICAL CENTER</t>
  </si>
  <si>
    <t>KAISER FOUNDATION HOSPITAL-SAN JOSE</t>
  </si>
  <si>
    <t>DELANO REGIONAL MEDICAL CENTER</t>
  </si>
  <si>
    <t>KAISER FOUNDATION HOSPITAL ANAHEIM</t>
  </si>
  <si>
    <t>ST JOHN'S PLEASANT VALLEY HOSPITAL</t>
  </si>
  <si>
    <t>BEAR VALLEY COMMUNITY HOSPITAL</t>
  </si>
  <si>
    <t>HENRY MAYO NEWHALL MEMORIAL HOSPITA</t>
  </si>
  <si>
    <t>CEDARS-SINAI MEDICAL CENTER</t>
  </si>
  <si>
    <t>TWIN CITIES COMMUNITY HOSPITAL</t>
  </si>
  <si>
    <t>POMERADO HOSPITAL</t>
  </si>
  <si>
    <t>EAST LOS ANGELES DOCTORS HOSPITAL</t>
  </si>
  <si>
    <t>LOS ANGELES METROPOLITAN MEDICAL CT</t>
  </si>
  <si>
    <t>USC KENNETH NORRIS JR CANCER HOSPIT</t>
  </si>
  <si>
    <t>AGNEWS STATE HOSPITAL</t>
  </si>
  <si>
    <t>LOS ANGELES COMMUNITY HOSPITAL</t>
  </si>
  <si>
    <t>N M  HOLDERMAN MEMORIAL HOSPITAL</t>
  </si>
  <si>
    <t>LAGUNA HONDA HOSPITAL &amp; REHABILITAT</t>
  </si>
  <si>
    <t>KAISER FOUNDATION HOSP SO SACRAMENT</t>
  </si>
  <si>
    <t>ORANGE COAST MEMORIAL MEDICAL CENTE</t>
  </si>
  <si>
    <t>NORTHBAY VACAVALLEY HOSPITAL</t>
  </si>
  <si>
    <t>KINGSBURG MEDICAL CENTER</t>
  </si>
  <si>
    <t>MENIFEE VALLEY MEDICAL CENTER</t>
  </si>
  <si>
    <t>KAISER FOUNDATION HOSPITAL, RIVERSI</t>
  </si>
  <si>
    <t>SAINT LOUISE REGIONAL HOSPITAL</t>
  </si>
  <si>
    <t>SAN RAMON REGIONAL MEDICAL CTR</t>
  </si>
  <si>
    <t>KAISER FOUNDATION HOSPITAL-SANTA RO</t>
  </si>
  <si>
    <t>HOAG HOSPITAL IRVINE</t>
  </si>
  <si>
    <t>MORENO VALLEY COMMUNITY HOSPITAL</t>
  </si>
  <si>
    <t>USC UNIVERSITY HOSPITAL</t>
  </si>
  <si>
    <t>PATIENTS' HOSPITAL OF REDDING</t>
  </si>
  <si>
    <t>SOUTHWEST HEALTHCARE SYSTEM</t>
  </si>
  <si>
    <t>MISSION COMMUNITY HOSPITAL - PANORA</t>
  </si>
  <si>
    <t>FRESNO SURGICAL HOSPITAL</t>
  </si>
  <si>
    <t>DESERT VALLEY HOSPITAL</t>
  </si>
  <si>
    <t>KAISER FOUNDATION HOSPITAL - FRESNO</t>
  </si>
  <si>
    <t>SUTTER MATERNITY &amp; SURGERY CENTER O</t>
  </si>
  <si>
    <t>LAC/RANCHO LOS AMIGOS NATIONAL MED</t>
  </si>
  <si>
    <t>TUSTIN HOSPITAL AND MEDICAL CENTER</t>
  </si>
  <si>
    <t>SHARP MARY BIRCH HOSPITAL FOR WOMEN</t>
  </si>
  <si>
    <t>BAKERSFIELD HEART HOSPITAL</t>
  </si>
  <si>
    <t>CITY OF ANGELS MEDICAL CENTER</t>
  </si>
  <si>
    <t>STANISLAUS SURGICAL HOSPITAL</t>
  </si>
  <si>
    <t>COMMUNITY HOSPITAL OF LONG BEACH</t>
  </si>
  <si>
    <t>FRESNO HEART AND SURGICAL HOSPITAL</t>
  </si>
  <si>
    <t>SHASTA REGIONAL MEDICAL CENTER</t>
  </si>
  <si>
    <t>WHITTIER HOSPITAL MEDICAL CENTER</t>
  </si>
  <si>
    <t>MONTEREY PARK HOSPITAL</t>
  </si>
  <si>
    <t>GARFIELD MEDICAL CENTER</t>
  </si>
  <si>
    <t>GREATER EL MONTE COMMUNITY HOSPITAL</t>
  </si>
  <si>
    <t>CENTINELA HOSPITAL MEDICAL CENTER</t>
  </si>
  <si>
    <t>MARINA DEL REY HOSPITAL</t>
  </si>
  <si>
    <t>CENTINELA FREEMAN REG MED CTR, MEMO</t>
  </si>
  <si>
    <t>OLYMPIA MEDICAL CENTER</t>
  </si>
  <si>
    <t>WESTERN MEDICAL CENTER HOSP ANAHEIM</t>
  </si>
  <si>
    <t>CHAPMAN MEDICAL CENTER</t>
  </si>
  <si>
    <t>WESTERN MEDICAL CENTER SANTA ANA</t>
  </si>
  <si>
    <t>COASTAL COMMUNITIES HOSPITAL</t>
  </si>
  <si>
    <t>KAISER FOUNDATION HOSPITAL MANTECA</t>
  </si>
  <si>
    <t>THOUSAND OAKS SURGICAL HOSPITAL</t>
  </si>
  <si>
    <t>MIRACLE MILE MEDICAL CENTER</t>
  </si>
  <si>
    <t>BROTMAN MEDICAL CENTER</t>
  </si>
  <si>
    <t>CENTURY CITY DOCTORS HOSPITAL</t>
  </si>
  <si>
    <t>MENLO PARK SURGICAL HOSPITAL</t>
  </si>
  <si>
    <t>SHERMAN OAKS HOSPITAL</t>
  </si>
  <si>
    <t>ALVARADO HOSPITAL</t>
  </si>
  <si>
    <t>VISTA HOSPITAL OF RIVERSIDE</t>
  </si>
  <si>
    <t>08</t>
  </si>
  <si>
    <t>NORTH COLORADO MEDICAL CENTER</t>
  </si>
  <si>
    <t>LONGMONT UNITED HOSPITAL</t>
  </si>
  <si>
    <t>PLATTE VALLEY MEDICAL CENTER</t>
  </si>
  <si>
    <t>MONTROSE MEMORIAL HOSPITAL</t>
  </si>
  <si>
    <t>SAN LUIS VALLEY REGIONAL MEDICAL CE</t>
  </si>
  <si>
    <t>EXEMPLA LUTHERAN MEDICAL CENTER</t>
  </si>
  <si>
    <t>POUDRE VALLEY HOSPITAL</t>
  </si>
  <si>
    <t>DENVER HEALTH MEDICAL CENTER</t>
  </si>
  <si>
    <t>CENTURA HEALTH-ST MARY CORWIN MEDIC</t>
  </si>
  <si>
    <t>MERCY REGIONAL MEDICAL CENTER</t>
  </si>
  <si>
    <t>PRESBYTERIAN/ST LUKE'S MEDICAL CENT</t>
  </si>
  <si>
    <t>CENTURA HEALTH-ST ANTHONY CENTRAL H</t>
  </si>
  <si>
    <t>CENTURA HEALTH-ST THOMAS MORE HOSP</t>
  </si>
  <si>
    <t>SOUTHWEST MEMORIAL HOSPITAL</t>
  </si>
  <si>
    <t>PARKVIEW MEDICAL CENTER INC</t>
  </si>
  <si>
    <t>MEMORIAL HOSPITAL CENTRAL</t>
  </si>
  <si>
    <t>ST MARY'S HOSPITAL AND MEDICAL CENT</t>
  </si>
  <si>
    <t>UNIVERSITY OF COLORADO HOSPITAL ANS</t>
  </si>
  <si>
    <t>BOULDER COMMUNITY HOSPITAL</t>
  </si>
  <si>
    <t>EXEMPLA SAINT JOSEPH HOSPITAL</t>
  </si>
  <si>
    <t>MCKEE MEDICAL CENTER</t>
  </si>
  <si>
    <t>CENTURA HEALTH-PENROSE ST FRANCIS H</t>
  </si>
  <si>
    <t>ROSE MEDICAL CENTER</t>
  </si>
  <si>
    <t>SWEDISH MEDICAL CENTER</t>
  </si>
  <si>
    <t>ARKANSAS VALLEY REGIONAL MEDICAL CE</t>
  </si>
  <si>
    <t>PIONEERS MEDICAL CENTER</t>
  </si>
  <si>
    <t>KEEFE MEMORIAL HOSPITAL</t>
  </si>
  <si>
    <t>COLORADO PLAINS MEDICAL CENTER</t>
  </si>
  <si>
    <t>YAMPA VALLEY MEDICAL CENTER</t>
  </si>
  <si>
    <t>COMMUNITY HOSPITAL</t>
  </si>
  <si>
    <t>CENTURA HEALTH-PORTER ADVENTIST HOS</t>
  </si>
  <si>
    <t>NORTH SUBURBAN MEDICAL CENTER</t>
  </si>
  <si>
    <t>DELTA COUNTY MEMORIAL HOSPITAL</t>
  </si>
  <si>
    <t>VALLEY VIEW HOSPITAL ASSOCIATION</t>
  </si>
  <si>
    <t>STERLING REGIONAL MEDCENTER</t>
  </si>
  <si>
    <t>VAIL VALLEY MEDICAL CENTER</t>
  </si>
  <si>
    <t>MEDICAL CENTER OF AURORA, THE</t>
  </si>
  <si>
    <t>CENTURA HEALTH-AVISTA ADVENTIST HOS</t>
  </si>
  <si>
    <t>CENTURA HEALTH-ST ANTHONY NORTH HOS</t>
  </si>
  <si>
    <t>NATIONAL JEWISH HEALTH</t>
  </si>
  <si>
    <t>SKY RIDGE MEDICAL CENTER</t>
  </si>
  <si>
    <t>CENTURA HEALTH-LITTLETON ADVENTIST</t>
  </si>
  <si>
    <t>PARKER ADVENTIST HOSPITAL</t>
  </si>
  <si>
    <t>COLORADO MENTAL HEALTH INSTITUTE AT</t>
  </si>
  <si>
    <t>EXEMPLA GOOD SAMARITAN MEDICAL CENT</t>
  </si>
  <si>
    <t>ANIMAS SURGICAL HOSPITAL, LLC</t>
  </si>
  <si>
    <t>ST ANTHONY SUMMIT MEDICAL CENTER</t>
  </si>
  <si>
    <t>MEDICAL CENTER OF THE ROCKIES</t>
  </si>
  <si>
    <t>NORTHERN COLORADO LONG TERM ACUTE H</t>
  </si>
  <si>
    <t>00308</t>
  </si>
  <si>
    <t>01</t>
  </si>
  <si>
    <t>HOSPITAL OF ST RAPHAEL</t>
  </si>
  <si>
    <t>ST FRANCIS HOSPITAL &amp; MEDICAL CENTE</t>
  </si>
  <si>
    <t>DAY KIMBALL HOSPITAL</t>
  </si>
  <si>
    <t>SHARON HOSPITAL</t>
  </si>
  <si>
    <t>WATERBURY HOSPITAL</t>
  </si>
  <si>
    <t>STAMFORD HOSPITAL</t>
  </si>
  <si>
    <t>LAWRENCE &amp; MEMORIAL HOSPITAL</t>
  </si>
  <si>
    <t>JOHNSON MEMORIAL HOSPITAL</t>
  </si>
  <si>
    <t>BRADLEY MEMORIAL HOSPITAL &amp; HEALTH</t>
  </si>
  <si>
    <t>BRIDGEPORT HOSPITAL</t>
  </si>
  <si>
    <t>CHARLOTTE HUNGERFORD HOSPITAL</t>
  </si>
  <si>
    <t>ROCKVILLE GENERAL HOSPITAL</t>
  </si>
  <si>
    <t>NEW MILFORD HOSPITAL</t>
  </si>
  <si>
    <t>ST MARYS HOSPITAL</t>
  </si>
  <si>
    <t>MIDSTATE MEDICAL CENTER</t>
  </si>
  <si>
    <t>GREENWICH HOSPITAL ASSOCIATION</t>
  </si>
  <si>
    <t>MILFORD HOSPITAL, INC</t>
  </si>
  <si>
    <t>MIDDLESEX HOSPITAL</t>
  </si>
  <si>
    <t>WINDHAM COMM MEM HOSP &amp; HATCH HOSP</t>
  </si>
  <si>
    <t>YALE-NEW HAVEN HOSPITAL</t>
  </si>
  <si>
    <t>WILLIAM W BACKUS HOSPITAL</t>
  </si>
  <si>
    <t>HARTFORD HOSPITAL</t>
  </si>
  <si>
    <t>MANCHESTER MEMORIAL HOSPITAL</t>
  </si>
  <si>
    <t>ST VINCENT'S MEDICAL CENTER</t>
  </si>
  <si>
    <t>BRISTOL HOSPITAL</t>
  </si>
  <si>
    <t>GRIFFIN HOSPITAL</t>
  </si>
  <si>
    <t>DANBURY HOSPITAL</t>
  </si>
  <si>
    <t>NORWALK HOSPITAL ASSOCIATION</t>
  </si>
  <si>
    <t>HOSPITAL OF CENTRAL CONNECTICUT, TH</t>
  </si>
  <si>
    <t>JOHN DEMPSEY HOSPITAL</t>
  </si>
  <si>
    <t>CONNECTICUT HOSPICE INC,THE</t>
  </si>
  <si>
    <t>MASONIC HOME AND HOSPITAL</t>
  </si>
  <si>
    <t>HEBREW HOME AND HOSPITAL INC</t>
  </si>
  <si>
    <t>00160</t>
  </si>
  <si>
    <t>03</t>
  </si>
  <si>
    <t>CHRISTIANA HOSPITAL</t>
  </si>
  <si>
    <t>00363</t>
  </si>
  <si>
    <t>ST FRANCIS HOSPITAL</t>
  </si>
  <si>
    <t>BAYHEALTH MEDICAL CENTER</t>
  </si>
  <si>
    <t>00070</t>
  </si>
  <si>
    <t>NANTICOKE MEMORIAL HOSPITAL</t>
  </si>
  <si>
    <t>BEEBE MEDICAL CENTER</t>
  </si>
  <si>
    <t>GEORGE WASHINGTON UNIV HOSPITAL</t>
  </si>
  <si>
    <t>00190</t>
  </si>
  <si>
    <t>HOWARD UNIVERSITY HOSPITAL</t>
  </si>
  <si>
    <t>00366</t>
  </si>
  <si>
    <t>GEORGETOWN UNIVERSITY HOSPITAL</t>
  </si>
  <si>
    <t>SIBLEY MEMORIAL HOSPITAL</t>
  </si>
  <si>
    <t>UNITED MEDICAL CENTER</t>
  </si>
  <si>
    <t>WASHINGTON HOSPITAL CENTER</t>
  </si>
  <si>
    <t>00090</t>
  </si>
  <si>
    <t>SHANDS JACKSONVILLE</t>
  </si>
  <si>
    <t>BETHESDA MEMORIAL HOSPITAL</t>
  </si>
  <si>
    <t>ORLANDO REGIONAL HEALTHCARE</t>
  </si>
  <si>
    <t>FLORIDA HOSPITAL</t>
  </si>
  <si>
    <t>BAPTIST HOSPITAL OF MIAMI INC</t>
  </si>
  <si>
    <t>UNIVERSITY OF MIAMI HOSPITAL</t>
  </si>
  <si>
    <t>LEE MEMORIAL HOSPITAL</t>
  </si>
  <si>
    <t>BERT FISH MEDICAL CENTER</t>
  </si>
  <si>
    <t>SUN COAST HOSPITAL</t>
  </si>
  <si>
    <t>HALIFAX HEALTH MEDICAL CENTER</t>
  </si>
  <si>
    <t>NAPLES COMMUNITY HOSPITAL</t>
  </si>
  <si>
    <t>HOLMES REGIONAL MEDICAL CENTER</t>
  </si>
  <si>
    <t>JACKSON HEALTH SYSTEM</t>
  </si>
  <si>
    <t>CITRUS MEMORIAL HOSPITAL</t>
  </si>
  <si>
    <t>FISHERMEN'S HOSPITAL</t>
  </si>
  <si>
    <t>SACRED HEART HOSPITAL</t>
  </si>
  <si>
    <t>BAY MEDICAL CENTER</t>
  </si>
  <si>
    <t>PARRISH MEDICAL CENTER</t>
  </si>
  <si>
    <t>NORTH SHORE MEDICAL CENTER</t>
  </si>
  <si>
    <t>HEALTH CENTRAL</t>
  </si>
  <si>
    <t>BAYFRONT MEDICAL CENTER INC</t>
  </si>
  <si>
    <t>MOUNT SINAI MEDICAL CENTER</t>
  </si>
  <si>
    <t>MANATEE MEMORIAL HOSPITAL</t>
  </si>
  <si>
    <t>MEMORIAL REGIONAL HOSPITAL</t>
  </si>
  <si>
    <t>BROWARD GENERAL MEDICAL CENTER</t>
  </si>
  <si>
    <t>MEASE HOSPITAL- DUNEDIN</t>
  </si>
  <si>
    <t>MARTIN MEMORIAL MEDICAL CENTER</t>
  </si>
  <si>
    <t>FLORIDA HOSPITAL DELAND</t>
  </si>
  <si>
    <t>FLORIDA HOSPITAL ZEPHYRHILLS</t>
  </si>
  <si>
    <t>CHARLOTTE REGIONAL MEDICAL CENTER</t>
  </si>
  <si>
    <t>JAY HOSPITAL</t>
  </si>
  <si>
    <t>HIGHLANDS REGIONAL MEDICAL CENTER</t>
  </si>
  <si>
    <t>PALM SPRINGS GENERAL HOSPITAL</t>
  </si>
  <si>
    <t>SOUTH LAKE HOSPITAL</t>
  </si>
  <si>
    <t>WINTER HAVEN HOSPITAL</t>
  </si>
  <si>
    <t>HIALEAH HOSPITAL</t>
  </si>
  <si>
    <t>TWIN CITIES HOSPITAL</t>
  </si>
  <si>
    <t>HELEN ELLIS MEMORIAL HOSPITAL</t>
  </si>
  <si>
    <t>FLORIDA HOSPITAL WATERMAN</t>
  </si>
  <si>
    <t>MERCY HOSPITAL INC</t>
  </si>
  <si>
    <t>MUNROE REGIONAL MEDICAL CENTER</t>
  </si>
  <si>
    <t>MORTON PLANT NORTH BAY HOSPITAL</t>
  </si>
  <si>
    <t>ST ANTHONY'S HOSPITAL</t>
  </si>
  <si>
    <t>FLORIDA HOSPITAL ORMOND BEACH</t>
  </si>
  <si>
    <t>UNIVERSITY COMMUNITY  HOSPITAL AT C</t>
  </si>
  <si>
    <t>VENICE REGIONAL MEDICAL CENTER</t>
  </si>
  <si>
    <t>BROOKSVILLE REGIONAL HOSPITAL</t>
  </si>
  <si>
    <t>FLORIDA HOSPITAL FISH MEMORIAL</t>
  </si>
  <si>
    <t>HOLY CROSS HOSPITAL</t>
  </si>
  <si>
    <t>ST JOSEPH'S HOSPITAL</t>
  </si>
  <si>
    <t>METROPOLITAN HOSPITAL OF MIAMI</t>
  </si>
  <si>
    <t>PEACE RIVER REGIONAL MEDICAL CENTER</t>
  </si>
  <si>
    <t>UNIVERSITY OF MIAMI HOSPITAL &amp; CLIN</t>
  </si>
  <si>
    <t>JFK MEDICAL CENTER</t>
  </si>
  <si>
    <t>HEALTHMARK REGIONAL MEDICAL CENTER</t>
  </si>
  <si>
    <t>LEESBURG REGIONAL MEDICAL CENTER</t>
  </si>
  <si>
    <t>NORTH BROWARD MEDICAL CENTER</t>
  </si>
  <si>
    <t>SARASOTA MEMORIAL HOSPITAL</t>
  </si>
  <si>
    <t>BAPTIST MEDICAL CENTER</t>
  </si>
  <si>
    <t>FLAGLER HOSPITAL</t>
  </si>
  <si>
    <t>WUESTHOFF MEDICAL CENTER  ROCKLEDGE</t>
  </si>
  <si>
    <t>BAPTIST HOSPITAL</t>
  </si>
  <si>
    <t>LAKE WALES MEDICAL CENTER</t>
  </si>
  <si>
    <t>SHANDS AT LAKE SHORE</t>
  </si>
  <si>
    <t>INDIAN RIVER MEMORIAL HOSPITAL INC</t>
  </si>
  <si>
    <t>DOCTOR'S MEMORIAL HOSPITAL</t>
  </si>
  <si>
    <t>LEHIGH REGIONAL MEDICAL CENTER</t>
  </si>
  <si>
    <t>TRINITY COMMUNITY HOSPITAL</t>
  </si>
  <si>
    <t>FLORIDA HOSPITAL HEARTLAND MEDICAL</t>
  </si>
  <si>
    <t>OSCEOLA REGIONAL MEDICAL CENTER</t>
  </si>
  <si>
    <t>SHANDS HOSP AT THE UNIVERSITY OF FL</t>
  </si>
  <si>
    <t>PARKWAY REGIONAL MEDICAL CENTER</t>
  </si>
  <si>
    <t>BAPTIST MEDICAL CENTER  BEACHES</t>
  </si>
  <si>
    <t>FLORIDA HOSPITAL  FLAGLER</t>
  </si>
  <si>
    <t>BARTOW REGIONAL MEDICAL CENTER</t>
  </si>
  <si>
    <t>NORTH OKALOOSA MEDICAL CENTER</t>
  </si>
  <si>
    <t>SANTA ROSA MEDICAL CENTER</t>
  </si>
  <si>
    <t>HOMESTEAD HOSPITAL</t>
  </si>
  <si>
    <t>PALMS OF PASADENA HOSPITAL</t>
  </si>
  <si>
    <t>MORTON PLANT HOSPITAL</t>
  </si>
  <si>
    <t>TAMPA GENERAL HOSPITAL</t>
  </si>
  <si>
    <t>GLADES GENERAL HOSPITAL</t>
  </si>
  <si>
    <t>AVENTURA HOSPITAL &amp; MEDICAL CENTER</t>
  </si>
  <si>
    <t>SOUTH FLORIDA BAPTIST HOSPITAL</t>
  </si>
  <si>
    <t>ED FRASER MEMORIAL HOSPITAL</t>
  </si>
  <si>
    <t>TALLAHASSEE MEMORIAL HEALTHCARE</t>
  </si>
  <si>
    <t>HEART OF FLORIDA REGIONAL MEDICAL C</t>
  </si>
  <si>
    <t>NATURE COAST REGIONAL HOSPITAL</t>
  </si>
  <si>
    <t>BAPTIST MEDICAL CENTER  NASSAU</t>
  </si>
  <si>
    <t>JACKSON HOSPITAL</t>
  </si>
  <si>
    <t>LOWER KEYS MEDICAL CENTER</t>
  </si>
  <si>
    <t>MAYO CLINIC</t>
  </si>
  <si>
    <t>SOUTH MIAMI HOSPITAL</t>
  </si>
  <si>
    <t>LAKE CITY MEDICAL CENTER</t>
  </si>
  <si>
    <t>LAKELAND REGIONAL MEDICAL CENTER</t>
  </si>
  <si>
    <t>MARINERS HOSPITAL</t>
  </si>
  <si>
    <t>CENTRAL FLORIDA REGIONAL HOSPITAL</t>
  </si>
  <si>
    <t>DOCTORS HOSPITAL OF SARASOTA</t>
  </si>
  <si>
    <t>PLANTATION GENERAL HOSPITAL</t>
  </si>
  <si>
    <t>BOCA RATON COMMUNITY HOSPITAL INC</t>
  </si>
  <si>
    <t>UNIVERSITY COMMUNITY HOSPITAL</t>
  </si>
  <si>
    <t>DESOTO MEMORIAL HOSPITAL</t>
  </si>
  <si>
    <t>PALM BEACH GARDENS MEDICAL CENTER</t>
  </si>
  <si>
    <t>CAPE CANAVERAL HOSPITAL</t>
  </si>
  <si>
    <t>MEMORIAL HOSPITAL JACKSONVILLE</t>
  </si>
  <si>
    <t>ST PETERSBURG GENERAL HOSPITAL</t>
  </si>
  <si>
    <t>LARKIN COMMUNITY HOSPITAL</t>
  </si>
  <si>
    <t>CORAL GABLES HOSPITAL</t>
  </si>
  <si>
    <t>PALMETTO GENERAL HOSPITAL</t>
  </si>
  <si>
    <t>IMPERIAL POINT MEDICAL CENTER</t>
  </si>
  <si>
    <t>NORTH FLORIDA REGIONAL MEDICAL CENT</t>
  </si>
  <si>
    <t>MEMORIAL HOSPITAL OF TAMPA</t>
  </si>
  <si>
    <t>KENDALL MEDICAL CENTER</t>
  </si>
  <si>
    <t>FLORIDA MEDICAL CENTER</t>
  </si>
  <si>
    <t>PASCO REGIONAL MEDICAL CENTER</t>
  </si>
  <si>
    <t>OCALA REGIONAL MEDICAL CENTER</t>
  </si>
  <si>
    <t>BLAKE MEDICAL CENTER</t>
  </si>
  <si>
    <t>SEBASTIAN RIVER MEDICAL CENTER</t>
  </si>
  <si>
    <t>SOUTHWEST FLORIDA REGIONAL MEDICAL</t>
  </si>
  <si>
    <t>FORT WALTON BEACH MEDICAL CENTER</t>
  </si>
  <si>
    <t>UNIVERSITY HOSPITAL &amp; MEDICAL CENTE</t>
  </si>
  <si>
    <t>HOLLYWOOD MEDICAL CENTER</t>
  </si>
  <si>
    <t>ORANGE PARK MEDICAL CENTER INC</t>
  </si>
  <si>
    <t>WESTSIDE REGIONAL MEDICAL CENTER</t>
  </si>
  <si>
    <t>MEMORIAL HOSPITAL PEMBROKE</t>
  </si>
  <si>
    <t>WEST FLORIDA HOSPITAL</t>
  </si>
  <si>
    <t>PUTNAM COMMUNITY MEDICAL CENTER</t>
  </si>
  <si>
    <t>COLUMBIA HOSPITAL</t>
  </si>
  <si>
    <t>FAWCETT MEMORIAL HOSPITAL</t>
  </si>
  <si>
    <t>NORTH RIDGE MEDICAL CENTER</t>
  </si>
  <si>
    <t>NORTHSIDE HOSPITAL</t>
  </si>
  <si>
    <t>EDWARD WHITE HOSPITAL</t>
  </si>
  <si>
    <t>ANNE BATES LEACH EYE HOSPITAL</t>
  </si>
  <si>
    <t>GULF COAST MEDICAL CENTER</t>
  </si>
  <si>
    <t>BRANDON REGIONAL HOSPITAL</t>
  </si>
  <si>
    <t>CAPE CORAL HOSPITAL</t>
  </si>
  <si>
    <t>LAWNWOOD REGIONAL MEDICAL CENTER</t>
  </si>
  <si>
    <t>LARGO MEDICAL CENTER</t>
  </si>
  <si>
    <t>SEVEN RIVERS REGIONAL MEDICAL CENTE</t>
  </si>
  <si>
    <t>RAULERSON HOSPITAL</t>
  </si>
  <si>
    <t>JUPITER MEDICAL CENTER</t>
  </si>
  <si>
    <t>CAPITAL REGIONAL MEDICAL CENTER</t>
  </si>
  <si>
    <t>TOWN &amp; COUNTRY HOSPITAL</t>
  </si>
  <si>
    <t>REGIONAL MEDICAL CENTER BAYONET POI</t>
  </si>
  <si>
    <t>DELRAY MEDICAL CENTER</t>
  </si>
  <si>
    <t>SOUTH BAY HOSPITAL</t>
  </si>
  <si>
    <t>ST LUCIE MEDICAL CENTER</t>
  </si>
  <si>
    <t>OAK HILL HOSPITAL</t>
  </si>
  <si>
    <t>MEASE HOSPITAL - COUNTRYSIDE</t>
  </si>
  <si>
    <t>GULF BREEZE HOSPITAL</t>
  </si>
  <si>
    <t>ENGLEWOOD COMMUNITY HOSPITAL</t>
  </si>
  <si>
    <t>WEST BOCA MEDICAL CENTER</t>
  </si>
  <si>
    <t>PALMS WEST HOSPITAL</t>
  </si>
  <si>
    <t>H LEE MOFFITT CANCER CENTER &amp; RESEA</t>
  </si>
  <si>
    <t>WELLINGTON REGIONAL MEDICAL CENTER</t>
  </si>
  <si>
    <t>CORAL SPRINGS MEDICAL CENTER</t>
  </si>
  <si>
    <t>DOUGLAS GARDENS HOSPITAL</t>
  </si>
  <si>
    <t>GULF COAST HOSPITAL</t>
  </si>
  <si>
    <t>MEMORIAL HOSPITAL WEST</t>
  </si>
  <si>
    <t>WESTCHESTER GENERAL HOSPITAL</t>
  </si>
  <si>
    <t>MEMORIAL HOSPITAL MIRAMAR</t>
  </si>
  <si>
    <t>PHYSICIANS REGIONAL MEDICAL CENTER</t>
  </si>
  <si>
    <t>GOOD SAMARITAN MEDICAL CENTER</t>
  </si>
  <si>
    <t>CLEVELAND CLINIC FLORIDA HEALTH SYS</t>
  </si>
  <si>
    <t>VILLAGES REGIONAL HOSPITAL THE</t>
  </si>
  <si>
    <t>WUESTHOFF MEDICAL CENTER - MELBOURN</t>
  </si>
  <si>
    <t>SACRED HEART HOSPITAL ON THE EMERAL</t>
  </si>
  <si>
    <t>DOCTORS HOSPITAL</t>
  </si>
  <si>
    <t>FLORIDA STATE HOSPITAL UNIT 31 MED</t>
  </si>
  <si>
    <t>LAKEWOOD RANCH MEDICAL CENTER</t>
  </si>
  <si>
    <t>ST CLOUD REGIONAL MEDICAL CENTER</t>
  </si>
  <si>
    <t>SELECT SPECIALTY HOSPITAL-TALLAHASS</t>
  </si>
  <si>
    <t>00101</t>
  </si>
  <si>
    <t>HAMILTON MEDICAL CENTER</t>
  </si>
  <si>
    <t>UPSON REGIONAL MEDICAL CENTER</t>
  </si>
  <si>
    <t>SATILLA REGIONAL MEDICAL CENTER</t>
  </si>
  <si>
    <t>HUTCHESON MEDICAL CENTER</t>
  </si>
  <si>
    <t>NORTHSIDE HOSPITAL FORSYTH</t>
  </si>
  <si>
    <t>ST MARY'S HOSPITAL OF ATHENS</t>
  </si>
  <si>
    <t>PHOEBE PUTNEY MEMORIAL HOSPITAL</t>
  </si>
  <si>
    <t>00100</t>
  </si>
  <si>
    <t>NORTHSIDE HOSPITAL CHEROKEE</t>
  </si>
  <si>
    <t>EMORY UNIVERSITY HOSPITAL</t>
  </si>
  <si>
    <t>TANNER MEDICAL CENTER - CARROLLTON</t>
  </si>
  <si>
    <t>TANNER MEDICAL CENTER VILLA RICA</t>
  </si>
  <si>
    <t>WEST GEORGIA MEDICAL CENTER</t>
  </si>
  <si>
    <t>NEWTON MEDICAL CENTER</t>
  </si>
  <si>
    <t>NEWNAN HOSPITAL WEST</t>
  </si>
  <si>
    <t>GORDON HOSPITAL</t>
  </si>
  <si>
    <t>CANDLER HOSPITAL</t>
  </si>
  <si>
    <t>SOUTHEAST GEORGIA HEALTH SYSTEM-BRU</t>
  </si>
  <si>
    <t>ELBERT MEMORIAL HOSPITAL</t>
  </si>
  <si>
    <t>COBB MEMORIAL HOSPITAL</t>
  </si>
  <si>
    <t>UNIVERSITY HOSPITAL</t>
  </si>
  <si>
    <t>NORTHEAST GEORGIA MEDICAL CENTER</t>
  </si>
  <si>
    <t>CARTERSVILLE MEDICAL CENTER</t>
  </si>
  <si>
    <t>SPALDING REGIONAL MEDICAL CENTER</t>
  </si>
  <si>
    <t>STEPHENS COUNTY HOSPITAL</t>
  </si>
  <si>
    <t>NORTHLAKE MEDICAL CENTER</t>
  </si>
  <si>
    <t>MEDICAL COLLEGE OF GA HOSPITALS AND</t>
  </si>
  <si>
    <t>WELLSTAR KENNESTONE HOSPITAL</t>
  </si>
  <si>
    <t>MEMORIAL HEALTH UNIV MED CEN, INC</t>
  </si>
  <si>
    <t>JOHN D ARCHBOLD MEMORIAL HOSPITAL</t>
  </si>
  <si>
    <t>TRINITY HOSPITAL OF AUGUSTA</t>
  </si>
  <si>
    <t>BJC MEDICAL CENTER</t>
  </si>
  <si>
    <t>HABERSHAM COUNTY MEDICAL CTR</t>
  </si>
  <si>
    <t>WELLSTAR PAULDING HOSPITAL</t>
  </si>
  <si>
    <t>ST JOSEPH'S HOSPITAL - SAVANNAH</t>
  </si>
  <si>
    <t>SUMTER REGIONAL HOSPITAL EAST</t>
  </si>
  <si>
    <t>BARROW REGIONAL MEDICAL CENTER</t>
  </si>
  <si>
    <t>WALTON REGIONAL MEDICAL CENTER</t>
  </si>
  <si>
    <t>MURRAY MEDICAL CENTER</t>
  </si>
  <si>
    <t>UNION GENERAL HOSPITAL</t>
  </si>
  <si>
    <t>FLOYD MEDICAL CENTER</t>
  </si>
  <si>
    <t>HART COUNTY HOSPITAL</t>
  </si>
  <si>
    <t>MEDICAL CENTER, THE</t>
  </si>
  <si>
    <t>HOUSTON MEDICAL CENTER</t>
  </si>
  <si>
    <t>APPLING HOSPITAL</t>
  </si>
  <si>
    <t>DORMINY MEDICAL CENTER</t>
  </si>
  <si>
    <t>ATHENS REGIONAL MEDICAL CENTER</t>
  </si>
  <si>
    <t>EAST GEORGIA REGIONAL MEDICAL CENTE</t>
  </si>
  <si>
    <t>DEKALB MEDICAL CENTER</t>
  </si>
  <si>
    <t>EMORY UNIVERSITY HOSPITAL MIDTOWN</t>
  </si>
  <si>
    <t>GRADY MEMORIAL HOSPITAL</t>
  </si>
  <si>
    <t>SAINT JOSEPH'S HOSPITAL OF ATLANTA,</t>
  </si>
  <si>
    <t>PIEDMONT HOSPITAL</t>
  </si>
  <si>
    <t>WASHINGTON COUNTY REGIONAL MEDICAL</t>
  </si>
  <si>
    <t>GWINNETT MEDICAL CENTER</t>
  </si>
  <si>
    <t>COFFEE REGIONAL MEDICAL CENTER</t>
  </si>
  <si>
    <t>ROCKDALE MEDICAL CENTER</t>
  </si>
  <si>
    <t>DODGE COUNTY HOSPITAL</t>
  </si>
  <si>
    <t>TIFT REGIONAL MEDICAL CENTER</t>
  </si>
  <si>
    <t>JEFFERSON HOSPITAL</t>
  </si>
  <si>
    <t>MEMORIAL HOSPITAL OF ADEL INC</t>
  </si>
  <si>
    <t>CRISP REGIONAL HOSPITAL</t>
  </si>
  <si>
    <t>COLQUITT REGIONAL MEDICAL CENTER</t>
  </si>
  <si>
    <t>MEDICAL CENTER OF CENTRAL GEORGIA</t>
  </si>
  <si>
    <t>EMANUEL MEDICAL CENTER</t>
  </si>
  <si>
    <t>MCDUFFIE REGIONAL MEDICAL CENTER</t>
  </si>
  <si>
    <t>BERRIEN COUNTY HOSPITAL</t>
  </si>
  <si>
    <t>BURKE MEDICAL CENTER</t>
  </si>
  <si>
    <t>ATLANTA MEDICAL CENTER</t>
  </si>
  <si>
    <t>GRADY GENERAL HOSPITAL</t>
  </si>
  <si>
    <t>SOUTH GEORGIA MEDICAL CENTER</t>
  </si>
  <si>
    <t>WAYNE MEMORIAL HOSPITAL</t>
  </si>
  <si>
    <t>FAIRVIEW PARK HOSPITAL</t>
  </si>
  <si>
    <t>MEADOWS REGIONAL MEDICAL CENTER INC</t>
  </si>
  <si>
    <t>ST FRANCIS HOSPITAL, INC</t>
  </si>
  <si>
    <t>IRWIN COUNTY HOSPITAL</t>
  </si>
  <si>
    <t>MEMORIAL HOSPITAL AND MANOR</t>
  </si>
  <si>
    <t>TAYLOR REGIONAL HOSPITAL</t>
  </si>
  <si>
    <t>EVANS MEMORIAL HOSPITAL</t>
  </si>
  <si>
    <t>WELLSTAR COBB HOSPITAL</t>
  </si>
  <si>
    <t>SOUTHEAST GEORGIA HEALTH SYSTEM-CAM</t>
  </si>
  <si>
    <t>OCONEE REGIONAL MEDICAL CENTER</t>
  </si>
  <si>
    <t>PERRY HOSPITAL</t>
  </si>
  <si>
    <t>PALMYRA MEDICAL CENTERS</t>
  </si>
  <si>
    <t>COLISEUM MEDICAL CENTER</t>
  </si>
  <si>
    <t>SOUTHERN REGIONAL MEDICAL CENTER</t>
  </si>
  <si>
    <t>REDMOND REGIONAL MEDICAL CENTER</t>
  </si>
  <si>
    <t>EMORY DUNWOODY MEDICAL CENTER</t>
  </si>
  <si>
    <t>EMORY-ADVENTIST HOSPITAL</t>
  </si>
  <si>
    <t>WELLSTAR DOUGLAS HOSPITAL</t>
  </si>
  <si>
    <t>CHESTATEE REGIONAL HOSPITAL</t>
  </si>
  <si>
    <t>FANNIN REGIONAL HOSPITAL</t>
  </si>
  <si>
    <t>FLINT RIVER HOSPITAL</t>
  </si>
  <si>
    <t>HENRY MEDICAL CENTER, INC</t>
  </si>
  <si>
    <t>EMORY EASTSIDE MEDICAL CENTER</t>
  </si>
  <si>
    <t>DONALSONVILLE HOSPITAL INC</t>
  </si>
  <si>
    <t>NORTH FULTON REGIONAL HOSPITAL</t>
  </si>
  <si>
    <t>HUGHSTON HOSPITAL</t>
  </si>
  <si>
    <t>COLISEUM NORTHSIDE HOSPITAL</t>
  </si>
  <si>
    <t>WESLEY WOODS GERIATRIC HOSPITAL</t>
  </si>
  <si>
    <t>NORTH GEORGIA MEDICAL CENTER</t>
  </si>
  <si>
    <t>TURNING POINT HOSPITAL</t>
  </si>
  <si>
    <t>SMITH NORTHVIEW HOSPITAL</t>
  </si>
  <si>
    <t>PIEDMONT FAYETTE HOSPITAL</t>
  </si>
  <si>
    <t>SOUTH FULTON MEDICAL CENTER</t>
  </si>
  <si>
    <t>PIEDMONT MOUNTAINSIDE HOSPITAL INC</t>
  </si>
  <si>
    <t>DEKALB MEDICAL CENTER AT HILLANDALE</t>
  </si>
  <si>
    <t>LEGACY MEDICAL CENTER OF ATLANTA, I</t>
  </si>
  <si>
    <t>PIEDMONT NEWNAN HOSPITAL, INC</t>
  </si>
  <si>
    <t>EMORY JOHNS CREEK HOSPITAL</t>
  </si>
  <si>
    <t>THE QUEENS MEDICAL CENTER</t>
  </si>
  <si>
    <t>MAUI MEMORIAL MEDICAL CENTER</t>
  </si>
  <si>
    <t>WAHIAWA GENERAL HOSPITAL</t>
  </si>
  <si>
    <t>17120</t>
  </si>
  <si>
    <t>HILO MEDICAL CENTER</t>
  </si>
  <si>
    <t>CASTLE MEDICAL CENTER</t>
  </si>
  <si>
    <t>KUAKINI MEDICAL CENTER</t>
  </si>
  <si>
    <t>00150</t>
  </si>
  <si>
    <t>HAWAII MEDICAL CENTER EAST</t>
  </si>
  <si>
    <t>WILCOX MEMORIAL HOSPITAL</t>
  </si>
  <si>
    <t>KONA COMMUNITY HOSPITAL</t>
  </si>
  <si>
    <t>STRAUB CLINIC AND HOSPITAL</t>
  </si>
  <si>
    <t>KAPIOLANI MEDICAL CENTER AT PALI MO</t>
  </si>
  <si>
    <t>HAWAII MEDICAL CENTER WEST</t>
  </si>
  <si>
    <t>NORTH HAWAII COMMUNITY HOSPITAL</t>
  </si>
  <si>
    <t>ST LUKES MAGIC VALLEY RMC, LTD - HO</t>
  </si>
  <si>
    <t>ST JOSEPH REGIONAL MEDICAL CENTER</t>
  </si>
  <si>
    <t>ST LUKES REGIONAL MEDICAL CENTER</t>
  </si>
  <si>
    <t>ST ALPHONSUS REGIONAL MEDICAL CENTE</t>
  </si>
  <si>
    <t>WEST VALLEY MEDICAL CENTER</t>
  </si>
  <si>
    <t>EASTERN IDAHO REGIONAL MEDICAL CENT</t>
  </si>
  <si>
    <t>BONNER GENERAL HOSPITAL</t>
  </si>
  <si>
    <t>MADISON MEMORIAL HOSPITAL</t>
  </si>
  <si>
    <t>PORTNEUF MEDICAL CENTER</t>
  </si>
  <si>
    <t>KOOTENAI MEDICAL CENTER</t>
  </si>
  <si>
    <t>TREASURE VALLEY HOSPITAL</t>
  </si>
  <si>
    <t>MOUNTAIN VIEW HOSPITAL</t>
  </si>
  <si>
    <t>NORTHWEST SPECIALTY HOSPITAL</t>
  </si>
  <si>
    <t>IDAHO DOCTORS HOSPITAL</t>
  </si>
  <si>
    <t>00131</t>
  </si>
  <si>
    <t>05</t>
  </si>
  <si>
    <t>GRAHAM HOSPITAL ASSOCIATION</t>
  </si>
  <si>
    <t>ALTON MEMORIAL HOSPITAL</t>
  </si>
  <si>
    <t>PROVENA ST JOSEPH MEDICAL CENTER</t>
  </si>
  <si>
    <t>GOTTLIEB MEMORIAL HOSPITAL DBA</t>
  </si>
  <si>
    <t>EVANSTON HOSPITAL</t>
  </si>
  <si>
    <t>HERRIN HOSPITAL</t>
  </si>
  <si>
    <t>KATHERINE SHAW BETHEA HOSPITAL</t>
  </si>
  <si>
    <t>PROCTOR HOSPITAL</t>
  </si>
  <si>
    <t>BLESSING HOSPITAL</t>
  </si>
  <si>
    <t>MT SINAI HOSPITAL MEDICAL CENTER</t>
  </si>
  <si>
    <t>SHELBY MEMORIAL HOSPITAL</t>
  </si>
  <si>
    <t>COPLEY MEMORIAL HOSPITAL</t>
  </si>
  <si>
    <t>SHERMAN HOSPITAL</t>
  </si>
  <si>
    <t>ST ANTHONYS MEMORIAL HOSPITAL</t>
  </si>
  <si>
    <t>VISTA MEDICAL CENTER WEST</t>
  </si>
  <si>
    <t>GALESBURG COTTAGE HOSPITAL</t>
  </si>
  <si>
    <t>CGH MEDICAL CENTER</t>
  </si>
  <si>
    <t>GOOD SAMARITAN REGIONAL HLTH CENTER</t>
  </si>
  <si>
    <t>ADVOCATE TRINITY HOSPITAL</t>
  </si>
  <si>
    <t>WEST SUBURBAN MEDICAL CENTER</t>
  </si>
  <si>
    <t>SKOKIE HOSPITAL</t>
  </si>
  <si>
    <t>SAINT ANTHONY'S HEALTH CENTER</t>
  </si>
  <si>
    <t>ST JOHNS HOSPITAL</t>
  </si>
  <si>
    <t>MAC NEAL  HOSPITAL</t>
  </si>
  <si>
    <t>PASSAVANT AREA HOSPITAL</t>
  </si>
  <si>
    <t>JERSEY COMMUNITY HOSPITAL</t>
  </si>
  <si>
    <t>PALOS COMMUNITY HOSPITAL</t>
  </si>
  <si>
    <t>RUSH OAK PARK HOSPITAL</t>
  </si>
  <si>
    <t>LA GRANGE MEMORIAL HOSPITAL</t>
  </si>
  <si>
    <t>KENNETH HALL REGIONAL HOSPITAL</t>
  </si>
  <si>
    <t>ROSELAND COMMUNITY HOSPITAL</t>
  </si>
  <si>
    <t>MICHAEL REESE HOSPITAL &amp; MED CENTER</t>
  </si>
  <si>
    <t>TOUCHETTE REGIONAL HOSPITAL INC</t>
  </si>
  <si>
    <t>RHC ST FRANCIS HOSPITAL</t>
  </si>
  <si>
    <t>VHS ACQUISTION DBA LOUIS A WEISS ME</t>
  </si>
  <si>
    <t>LORETTO HOSPITAL</t>
  </si>
  <si>
    <t>VISTA MEDICAL CENTER EAST</t>
  </si>
  <si>
    <t>THE UNIVERSITY OF CHICAGO MEDICAL C</t>
  </si>
  <si>
    <t>MC DONOUGH DISTRICT HOSPITAL</t>
  </si>
  <si>
    <t>CARLE FOUNDATION HOSPITAL</t>
  </si>
  <si>
    <t>PROVENA UNITED SAMARITANS MEDCTR-LO</t>
  </si>
  <si>
    <t>ST MARY &amp; ELIZABETH MED CTR-CLAREMO</t>
  </si>
  <si>
    <t>SAINT ANTHONY HOSPITAL</t>
  </si>
  <si>
    <t>MIDWESTERN REGION MED CENTER</t>
  </si>
  <si>
    <t>MORRIS HOSPITAL &amp; HEALTHCARE CENTER</t>
  </si>
  <si>
    <t>ST BERNARD HOSPITAL</t>
  </si>
  <si>
    <t>OTTAWA REGIONAL HOSPITAL &amp; HEALTHCA</t>
  </si>
  <si>
    <t>PROVENA COVENANT MEDICAL CENTER- UR</t>
  </si>
  <si>
    <t>SWEDISH COVENANT HOSPITAL</t>
  </si>
  <si>
    <t>THOREK MEMORIAL HOSPITAL</t>
  </si>
  <si>
    <t>NORTHERN ILLINOIS MEDICAL CENTER</t>
  </si>
  <si>
    <t>RESURRECTION MEDICAL CENTER</t>
  </si>
  <si>
    <t>METROSOUTH MEDICAL CENTER</t>
  </si>
  <si>
    <t>RUSH UNIVERSITY MEDICAL CENTER</t>
  </si>
  <si>
    <t>PEKIN MEMORIAL HOSPITAL</t>
  </si>
  <si>
    <t>HINSDALE HOSPITAL</t>
  </si>
  <si>
    <t>JOHN H STROGER JR HOSPITAL</t>
  </si>
  <si>
    <t>GATEWAY REGIONAL MEDICAL CENTER</t>
  </si>
  <si>
    <t>BROMENN HEALTHCARE</t>
  </si>
  <si>
    <t>LAKE FOREST HOSPITAL</t>
  </si>
  <si>
    <t>DECATUR MEMORIAL HOSPITAL</t>
  </si>
  <si>
    <t>GREENVILLE REGIONAL HOSPITAL</t>
  </si>
  <si>
    <t>ST MARGARETS HOSPITAL</t>
  </si>
  <si>
    <t>ST JOSEPHS HOSPITAL</t>
  </si>
  <si>
    <t>RICHLAND MEMORIAL HOSPITAL</t>
  </si>
  <si>
    <t>MEMORIAL MEDICAL CENTER</t>
  </si>
  <si>
    <t>UNIVERSITY OF ILLINOIS HOSPITAL</t>
  </si>
  <si>
    <t>PROVENA ST MARYS HOSPITAL</t>
  </si>
  <si>
    <t>MERCY HOSPITAL AND MEDICAL CENTER</t>
  </si>
  <si>
    <t>FHN MEMORIAL HOSPITAL</t>
  </si>
  <si>
    <t>SAINT JAMES HOSPITAL</t>
  </si>
  <si>
    <t>ST JOSEPH MEDICAL CENTER</t>
  </si>
  <si>
    <t>MEMORIAL HOSPITAL OF CARBONDALE</t>
  </si>
  <si>
    <t>IROQUOIS MEMORIAL HOSPITAL</t>
  </si>
  <si>
    <t>ST JAMES HOSP &amp; HLTH CTR-OLYMPIA FL</t>
  </si>
  <si>
    <t>PROVENA MERCY MEDICAL CENTER</t>
  </si>
  <si>
    <t>JACKSON PARK HOSPITAL</t>
  </si>
  <si>
    <t>ST MARY &amp; ELIZABETH MED CTR-DIVISIO</t>
  </si>
  <si>
    <t>SOUTH SHORE HOSPITAL</t>
  </si>
  <si>
    <t>ADVOCATE ILLINOIS MASONIC MEDICAL C</t>
  </si>
  <si>
    <t>HEARTLAND REGIONAL MEDICAL CENTER</t>
  </si>
  <si>
    <t>MEMORIAL HOSPITAL</t>
  </si>
  <si>
    <t>RIVERSIDE MEDICAL CENTER</t>
  </si>
  <si>
    <t>ST ELIZABETH HOSPITAL</t>
  </si>
  <si>
    <t>SARAH BUSH LINCOLN HEALTH CENTER</t>
  </si>
  <si>
    <t>INGALLS MEMORIAL HOSPITAL</t>
  </si>
  <si>
    <t>METHODIST HOSPITAL OF CHICAGO</t>
  </si>
  <si>
    <t>ELMHURST MEMORIAL HOSPITAL</t>
  </si>
  <si>
    <t>ADVOCATE CONDELL MEDICAL CENTER</t>
  </si>
  <si>
    <t>NORWEGIAN-AMERICAN HOSPITAL</t>
  </si>
  <si>
    <t>LINCOLN PARK HOSPITAL</t>
  </si>
  <si>
    <t>ADVOCATE CHRIST HOSPITAL &amp; MEDICAL</t>
  </si>
  <si>
    <t>METHODIST MEDICAL CENTER OF ILLINOI</t>
  </si>
  <si>
    <t>HARRISBURG MEDICAL CENTER</t>
  </si>
  <si>
    <t>DELNOR COMMUNITY HOSPITAL</t>
  </si>
  <si>
    <t>SILVER CROSS HOSPITAL</t>
  </si>
  <si>
    <t>PROVENA - SAINT JOSEPH HOSPITAL</t>
  </si>
  <si>
    <t>ADVOCATE LUTHERAN GENERAL HOSPITAL</t>
  </si>
  <si>
    <t>SAINT JOSEPH HOSPITAL</t>
  </si>
  <si>
    <t>SWEDISH AMERICAN HOSPITAL</t>
  </si>
  <si>
    <t>EDWARD HOSPITAL</t>
  </si>
  <si>
    <t>SAINT ANTHONY MEDICAL CENTER</t>
  </si>
  <si>
    <t>ILLINOIS VALLEY COMMUNITY HOSPITAL</t>
  </si>
  <si>
    <t>ROCKFORD MEMORIAL HOSPITAL</t>
  </si>
  <si>
    <t>WESTLAKE COMMUNITY HOSPITAL</t>
  </si>
  <si>
    <t>CENTRAL DUPAGE HOSPITAL</t>
  </si>
  <si>
    <t>ADVOCATE SOUTH SUBURBAN HOSPITAL</t>
  </si>
  <si>
    <t>OUR LADY OF THE RESURRECTION MED CT</t>
  </si>
  <si>
    <t>NORTHWEST COMMUNITY HOSPITAL</t>
  </si>
  <si>
    <t>ALEXIAN BROTHERS MEDICAL CENTER</t>
  </si>
  <si>
    <t>GENESIS MEDICAL CENTER ILLINI CAMPU</t>
  </si>
  <si>
    <t>LOYOLA UNIVERSITY MEDICAL CENTER</t>
  </si>
  <si>
    <t>TRINITY MEDICAL CENTER - 7TH STREET</t>
  </si>
  <si>
    <t>NORTHWESTERN MEMORIAL HOSPITAL</t>
  </si>
  <si>
    <t>KISHWAUKEE COMMUNITY HOSPITAL</t>
  </si>
  <si>
    <t>ADVOCATE GOOD SAMARITAN HOSPITAL</t>
  </si>
  <si>
    <t>ANDERSON HOSPITAL</t>
  </si>
  <si>
    <t>ST ALEXIUS MEDICAL CENTER</t>
  </si>
  <si>
    <t>ADVOCATE GOOD SHEPHERD HOSPITAL</t>
  </si>
  <si>
    <t>ADVENTIST GLENOAKS</t>
  </si>
  <si>
    <t>CROSSROADS COMMUNITY HOSPITAL</t>
  </si>
  <si>
    <t>PROVIDENT HOSPITAL OF CHICAGO</t>
  </si>
  <si>
    <t>OAK FOREST HOSPITAL</t>
  </si>
  <si>
    <t>THSC LLC NEUROLOGIC AND ORTHOPEDIC</t>
  </si>
  <si>
    <t>00130</t>
  </si>
  <si>
    <t>METHODIST HOSPITALS, INC</t>
  </si>
  <si>
    <t>ST ELIZABETH MEDICAL CENTER</t>
  </si>
  <si>
    <t>ST MARGARET MERCY HEALTHCARE CENTER</t>
  </si>
  <si>
    <t>HENDRICKS REGIONAL HEALTH</t>
  </si>
  <si>
    <t>LAPORTE HOSPITAL AND HEALTH SERVICE</t>
  </si>
  <si>
    <t>HOWARD REGIONAL HEALTH SYSTEM</t>
  </si>
  <si>
    <t>ST CATHERINE HOSPITAL INC</t>
  </si>
  <si>
    <t>CLARK  MEMORIAL HOSPITAL</t>
  </si>
  <si>
    <t>ST JOSEPH HOSPITAL &amp; HEALTH CENTER,</t>
  </si>
  <si>
    <t>MARION GENERAL HOSPITAL</t>
  </si>
  <si>
    <t>SAINT JOSEPH REGIONAL MEDICAL CENTE</t>
  </si>
  <si>
    <t>ST ANTHONY MEMORIAL HEALTH CENTERS</t>
  </si>
  <si>
    <t>LUTHERAN HOSPITAL OF INDIANA</t>
  </si>
  <si>
    <t>ELKHART GENERAL HOSPITAL</t>
  </si>
  <si>
    <t>PARKVIEW HOSPITAL</t>
  </si>
  <si>
    <t>ST CLARE MEDICAL CENTER</t>
  </si>
  <si>
    <t>UNION HOSPITAL, INC</t>
  </si>
  <si>
    <t>WILLIAM N WISHARD MEMORIAL HOSPITAL</t>
  </si>
  <si>
    <t>GOSHEN GENERAL HOSPITAL</t>
  </si>
  <si>
    <t>ST JOSEPH REGIONAL MEDICAL CENTER M</t>
  </si>
  <si>
    <t>HENRY COUNTY MEMORIAL HOSPITAL</t>
  </si>
  <si>
    <t>ST FRANCIS HOSPITAL AND HEALTH CENT</t>
  </si>
  <si>
    <t>ST MARY MEDICAL CENTER INC</t>
  </si>
  <si>
    <t>PORTER, VALPARAISO HOSPITAL</t>
  </si>
  <si>
    <t>HANCOCK REGIONAL HOSPITAL</t>
  </si>
  <si>
    <t>MORGAN HOSPITAL AND MEDICAL CENTER</t>
  </si>
  <si>
    <t>FLOYD MEMORIAL HOSPITAL AND HEALTH</t>
  </si>
  <si>
    <t>DEKALB MEMORIAL HOSPITAL INC</t>
  </si>
  <si>
    <t>TERRE HAUTE REGIONAL HOSPITAL</t>
  </si>
  <si>
    <t>REID HOSPITAL &amp; HEALTH CARE SERVICE</t>
  </si>
  <si>
    <t>BLOOMINGTON HOSPITAL</t>
  </si>
  <si>
    <t>CLARIAN HEALTH PARTNERS, INC D/B/A</t>
  </si>
  <si>
    <t>ST FRANCIS HOSPITAL MOORESVILLE</t>
  </si>
  <si>
    <t>MEMORIAL HOSPITAL OF SOUTH BEND</t>
  </si>
  <si>
    <t>RIVERVIEW HOSPITAL</t>
  </si>
  <si>
    <t>DAVIESS COMMUNITY HOSPITAL</t>
  </si>
  <si>
    <t>FAYETTE REGIONAL HEALTH SYSTEM</t>
  </si>
  <si>
    <t>SCHNECK MEDICAL CENTER</t>
  </si>
  <si>
    <t>KING'S DAUGHTERS' HOSPITAL AND HEAL</t>
  </si>
  <si>
    <t>COMMUNITY HOSPITALS OF INDIANA INC</t>
  </si>
  <si>
    <t>BLUFFTON REGIONAL MEDICAL CENTER</t>
  </si>
  <si>
    <t>SAINT JOSEPH'S REGIONAL MEDICAL CEN</t>
  </si>
  <si>
    <t>DEACONESS HOSPITAL INC</t>
  </si>
  <si>
    <t>ST VINCENT HOSPITAL &amp; HEALTH SERVIC</t>
  </si>
  <si>
    <t>DEARBORN COUNTY HOSPITAL</t>
  </si>
  <si>
    <t>SAINT JOHN'S HEALTH SYSTEM</t>
  </si>
  <si>
    <t>BALL MEMORIAL HOSPITAL INC</t>
  </si>
  <si>
    <t>PARKVIEW HUNTINGTON HOSPITAL</t>
  </si>
  <si>
    <t>MAJOR HOSPITAL</t>
  </si>
  <si>
    <t>ST MARY'S MEDICAL CENTER OF EVANSVI</t>
  </si>
  <si>
    <t>PARKVIEW WHITLEY HOSPITAL</t>
  </si>
  <si>
    <t>STARKE MEMORIAL HOSPITAL</t>
  </si>
  <si>
    <t>WITHAM HEALTH SERVICES</t>
  </si>
  <si>
    <t>LAFAYETTE HOME HOSPITAL</t>
  </si>
  <si>
    <t>COLUMBUS REGIONAL HOSPITAL</t>
  </si>
  <si>
    <t>COMMUNITY HOSPITAL OF ANDERSON AND</t>
  </si>
  <si>
    <t>MEMORIAL HOSPITAL AND HEALTH CARE C</t>
  </si>
  <si>
    <t>ST ANTHONY MEDICAL CENTER OF CROWN</t>
  </si>
  <si>
    <t>COMMUNITY HOSPITAL SOUTH</t>
  </si>
  <si>
    <t>WESTVIEW  HOSPITAL</t>
  </si>
  <si>
    <t>KOSCIUSKO COMMUNITY HOSPITAL</t>
  </si>
  <si>
    <t>PARKVIEW NOBLE HOSPITAL</t>
  </si>
  <si>
    <t>HEARTLAND MEMORIAL HOSPITAL LLC</t>
  </si>
  <si>
    <t>WOMEN'S HOSPITAL,THE</t>
  </si>
  <si>
    <t>DUPONT HOSPITAL LLC</t>
  </si>
  <si>
    <t>ST VINCENT HEART CENTER OF INDIANA,</t>
  </si>
  <si>
    <t>INDIANA HEART HOSPITAL, THE</t>
  </si>
  <si>
    <t>ST VINCENT CARMEL HOSPITAL, INC</t>
  </si>
  <si>
    <t>CLARIAN WEST MEDICAL CENTER</t>
  </si>
  <si>
    <t>INDIANA ORTHOPAEDIC HOSPITAL LLC</t>
  </si>
  <si>
    <t>CLARIAN NORTH MEDICAL CENTER</t>
  </si>
  <si>
    <t>SAINT CATHERINE REGIONAL HOSPITAL</t>
  </si>
  <si>
    <t>MONROE HOSPITAL</t>
  </si>
  <si>
    <t>FRANCISCAN PHYSICIANS HOSPITAL, LLC</t>
  </si>
  <si>
    <t>PINNACLE HOSPITAL</t>
  </si>
  <si>
    <t>07</t>
  </si>
  <si>
    <t>MARSHALLTOWN MEDICAL &amp; SURGICAL CEN</t>
  </si>
  <si>
    <t>ST ANTHONY REGIONAL HOSPITAL</t>
  </si>
  <si>
    <t>KEOKUK AREA HOSPITAL</t>
  </si>
  <si>
    <t>00140</t>
  </si>
  <si>
    <t>UNITY HOSPITAL</t>
  </si>
  <si>
    <t>TRINITY REGIONAL MEDICAL CENTER</t>
  </si>
  <si>
    <t>IOWA LUTHERAN HOSPITAL</t>
  </si>
  <si>
    <t>ALEGENT HEALTH MERCY HOSPITAL</t>
  </si>
  <si>
    <t>MARY GREELEY MEDICAL CENTER</t>
  </si>
  <si>
    <t>SKIFF MEDICAL CENTER</t>
  </si>
  <si>
    <t>GENESIS MEDICAL CENTER-DAVENPORT</t>
  </si>
  <si>
    <t>SARTORI MEMORIAL HOSPITAL</t>
  </si>
  <si>
    <t>ST LUKES HOSPITAL</t>
  </si>
  <si>
    <t>JENNIE EDMUNDSON HOSPITAL</t>
  </si>
  <si>
    <t>UNIVERSITY OF IOWA HOSPITAL &amp; CLINI</t>
  </si>
  <si>
    <t>MERCY MEDICAL CENTER-NORTH IOWA</t>
  </si>
  <si>
    <t>COVENANT MEDICAL CENTER</t>
  </si>
  <si>
    <t>MERCY MEDICAL CENTER-DUBUQUE</t>
  </si>
  <si>
    <t>MERCY MEDICAL CENTER - CEDAR RAPIDS</t>
  </si>
  <si>
    <t>MERCY MEDICAL CENTER-CLINTON</t>
  </si>
  <si>
    <t>IOWA METHODIST MEDICAL CENTER</t>
  </si>
  <si>
    <t>MERCY MEDICAL CENTER-DES MOINES</t>
  </si>
  <si>
    <t>00954</t>
  </si>
  <si>
    <t>OTTUMWA REGIONAL HEALTH CENTER</t>
  </si>
  <si>
    <t>BROADLAWNS MEDICAL CENTER</t>
  </si>
  <si>
    <t>TRINITY AT TERRACE PARK</t>
  </si>
  <si>
    <t>ALLEN MEMORIAL HOSPITAL</t>
  </si>
  <si>
    <t>SPENCER MUNICIPAL HOSPITAL</t>
  </si>
  <si>
    <t>THE FINLEY HOSPITAL</t>
  </si>
  <si>
    <t>FORT MADISON COMMUNITY HOSPITAL</t>
  </si>
  <si>
    <t>LAKES REGIONAL HEALTHCARE</t>
  </si>
  <si>
    <t>GRINNELL REGIONAL MEDICAL CENTER</t>
  </si>
  <si>
    <t>MERCY MEDICAL CENTER-SIOUX CITY</t>
  </si>
  <si>
    <t>SELECT SPECIALTY HOSPITAL-QUAD CITI</t>
  </si>
  <si>
    <t>NEWMAN REGIONAL HEALTH</t>
  </si>
  <si>
    <t>MT CARMEL REGIONAL MEDICAL CENTER</t>
  </si>
  <si>
    <t>SAINT JOHN HOSPITAL</t>
  </si>
  <si>
    <t>MERCY HOSPITAL OF KANSAS INDEPENDEN</t>
  </si>
  <si>
    <t>SALINA REGIONAL HEALTH CENTER</t>
  </si>
  <si>
    <t>HAYS MEDICAL CENTER</t>
  </si>
  <si>
    <t>RANSOM MEMORIAL HOSPITAL</t>
  </si>
  <si>
    <t>ST FRANCIS HEALTH CENTER</t>
  </si>
  <si>
    <t>SUSAN B ALLEN MEMORIAL HOSPITAL</t>
  </si>
  <si>
    <t>HUTCHINSON HOSPITAL CORPORATION</t>
  </si>
  <si>
    <t>ST CATHERINE HOSPITAL</t>
  </si>
  <si>
    <t>PRATT REGIONAL MEDICAL CENTER</t>
  </si>
  <si>
    <t>CENTRAL KANSAS MEDICAL CENTER</t>
  </si>
  <si>
    <t>SUMNER REGIONAL MEDICAL CENTER</t>
  </si>
  <si>
    <t>UNIVERSITY OF KANSAS HOSPITAL</t>
  </si>
  <si>
    <t>OLATHE MEDICAL CENTER</t>
  </si>
  <si>
    <t>MERCY HEALTH CENTER</t>
  </si>
  <si>
    <t>SOUTHWEST MEDICAL CENTER</t>
  </si>
  <si>
    <t>GEARY COMMUNITY HOSPITAL</t>
  </si>
  <si>
    <t>STORMONT-VAIL HEALTHCARE</t>
  </si>
  <si>
    <t>COFFEY COUNTY HOSPITAL</t>
  </si>
  <si>
    <t>SHAWNEE MISSION MEDICAL CENTER</t>
  </si>
  <si>
    <t>MIAMI COUNTY MEDICAL CENTER</t>
  </si>
  <si>
    <t>BOB WILSON MEMORIAL GRANT COUNTY HO</t>
  </si>
  <si>
    <t>LABETTE HEALTH</t>
  </si>
  <si>
    <t>VIA CHRISTI REGIONAL MEDICAL CENTER</t>
  </si>
  <si>
    <t>WESLEY MEDICAL CENTER</t>
  </si>
  <si>
    <t>CUSHING MEMORIAL HOSPITAL</t>
  </si>
  <si>
    <t>LAWRENCE MEMORIAL HOSPITAL</t>
  </si>
  <si>
    <t>MERCY REGIONAL HEALTH CENTER</t>
  </si>
  <si>
    <t>COFFEYVILLE REGIONAL MEDICAL CENTER</t>
  </si>
  <si>
    <t>PROVIDENCE MEDICAL CENTER</t>
  </si>
  <si>
    <t>SOUTH CENTRAL KS REGIONAL MED CENTE</t>
  </si>
  <si>
    <t>MORTON COUNTY HOSPITAL</t>
  </si>
  <si>
    <t>WESTERN PLAINS MEDICAL COMPLEX</t>
  </si>
  <si>
    <t>OVERLAND PARK REGIONAL MEDICAL CENT</t>
  </si>
  <si>
    <t>MENORAH MEDICAL CENTER</t>
  </si>
  <si>
    <t>KANSAS SURGERY &amp; RECOVERY CENTER</t>
  </si>
  <si>
    <t>SAINT LUKE'S SOUTH HOSPITAL</t>
  </si>
  <si>
    <t>KANSAS HEART HOSPITAL</t>
  </si>
  <si>
    <t>SALINA SURGICAL HOSPITAL</t>
  </si>
  <si>
    <t>KANSAS CITY ORTHOPAEDIC INSTITUTE</t>
  </si>
  <si>
    <t>MANHATTAN SURGICAL HOSPITAL LLC</t>
  </si>
  <si>
    <t>GREAT BEND REGIONAL HOSPITAL</t>
  </si>
  <si>
    <t>GALICHIA HEART HOSPITAL LLC</t>
  </si>
  <si>
    <t>EMPORIA SURGICAL HOSPITAL</t>
  </si>
  <si>
    <t>DOCTORS HOSPITAL LLC</t>
  </si>
  <si>
    <t>HEARTLAND SURGICAL SPECIALTY HOSPIT</t>
  </si>
  <si>
    <t>KANSAS SPINE HOSPITAL LLC</t>
  </si>
  <si>
    <t>KANSAS MEDICAL CENTER LLC</t>
  </si>
  <si>
    <t>00650</t>
  </si>
  <si>
    <t>SUMMIT SURGICAL LLC</t>
  </si>
  <si>
    <t>00332</t>
  </si>
  <si>
    <t>ST LUKE HOSPITAL EAST</t>
  </si>
  <si>
    <t>WHITESBURG ARH HOSPITAL</t>
  </si>
  <si>
    <t>MUHLENBERG COMMUNITY HOSPITAL</t>
  </si>
  <si>
    <t>SAMARITAN HOSPITAL</t>
  </si>
  <si>
    <t>KING'S DAUGHTERS' MEDICAL CENTER</t>
  </si>
  <si>
    <t>SAINT JOSEPH HOSPITAL LONDON</t>
  </si>
  <si>
    <t>HARDIN MEMORIAL HOSPITAL</t>
  </si>
  <si>
    <t>THE MEDICAL CENTER AT BOWLING GREEN</t>
  </si>
  <si>
    <t>JEWISH HOSPITAL - SHELBYVILLE</t>
  </si>
  <si>
    <t>T J SAMSON COMMUNITY HOSPITAL</t>
  </si>
  <si>
    <t>ST CLAIRE REGIONAL MEDICAL CENTER</t>
  </si>
  <si>
    <t>MEADOWVIEW REGIONAL MEDICAL CENTER</t>
  </si>
  <si>
    <t>MIDDLESBORO APPALACHIAN REGIONAL HE</t>
  </si>
  <si>
    <t>PINEVILLE COMMUNITY HOSPITAL</t>
  </si>
  <si>
    <t>SPRING VIEW HOSPITAL</t>
  </si>
  <si>
    <t>FLAGET MEMORIAL HOSPITAL (MEMBER OF</t>
  </si>
  <si>
    <t>MURRAY-CALLOWAY COUNTY HOSPITAL</t>
  </si>
  <si>
    <t>HAZARD ARH REGIONAL MEDICAL CENTER</t>
  </si>
  <si>
    <t>ST ELIZABETH MEDICAL CENTER NORTH</t>
  </si>
  <si>
    <t>OUR LADY OF BELLEFONTE HOSPITAL</t>
  </si>
  <si>
    <t>OWENSBORO MEDICAL HEALTH SYSTEM</t>
  </si>
  <si>
    <t>JEWISH HOSPITAL &amp; ST MARY'S HEALTHC</t>
  </si>
  <si>
    <t>PIKEVILLE MEDICAL CENTER</t>
  </si>
  <si>
    <t>ST LUKE HOSPITAL WEST</t>
  </si>
  <si>
    <t>BOURBON COMMUNITY HOSPITAL</t>
  </si>
  <si>
    <t>EPHRAIM MCDOWELL REGIONAL MEDICAL C</t>
  </si>
  <si>
    <t>PATTIE A CLAY REGIONAL MEDICAL CENT</t>
  </si>
  <si>
    <t>HARLAN APPALACHIAN REGIONAL HEALTHC</t>
  </si>
  <si>
    <t>JENNIE STUART MEDICAL CENTER</t>
  </si>
  <si>
    <t>FLEMING COUNTY HOSPITAL</t>
  </si>
  <si>
    <t>METHODIST HOSPITAL</t>
  </si>
  <si>
    <t>SAINT JOSEPH MOUNT STERLING</t>
  </si>
  <si>
    <t>LOGAN MEMORIAL HOSPITAL</t>
  </si>
  <si>
    <t>UNIVERSITY OF KENTUCKY HOSPITAL</t>
  </si>
  <si>
    <t>WILLIAMSON ARH HOSPITAL</t>
  </si>
  <si>
    <t>TWIN LAKES REGIONAL MEDICAL CENTER</t>
  </si>
  <si>
    <t>PAUL B HALL REGIONAL MEDICAL CENTER</t>
  </si>
  <si>
    <t>HARRISON MEMORIAL HOSPITAL</t>
  </si>
  <si>
    <t>BAPTIST REGIONAL MEDICAL CENTER</t>
  </si>
  <si>
    <t>NORTON HOSPITALS, INC</t>
  </si>
  <si>
    <t>CLARK REGIONAL MEDICAL CENTER</t>
  </si>
  <si>
    <t>REGIONAL MEDICAL CENTER OF HOPKINS</t>
  </si>
  <si>
    <t>CRITTENDEN HEALTH SYSTEM</t>
  </si>
  <si>
    <t>GEORGETOWN COMMUNITY HOSPITAL</t>
  </si>
  <si>
    <t>LOURDES HOSPITAL</t>
  </si>
  <si>
    <t>CENTRAL BAPTIST HOSPITAL</t>
  </si>
  <si>
    <t>WESTERN BAPTIST HOSPITAL</t>
  </si>
  <si>
    <t>MONROE COUNTY MEDICAL CENTER</t>
  </si>
  <si>
    <t>CLINTON COUNTY HOSPITAL, INC</t>
  </si>
  <si>
    <t>ROCKCASTLE HOSPITAL</t>
  </si>
  <si>
    <t>JACKSON PURCHASE MEDICAL CENTER</t>
  </si>
  <si>
    <t>PARKWAY REGIONAL HOSPITAL</t>
  </si>
  <si>
    <t>GREENVIEW REGIONAL HOSPITAL</t>
  </si>
  <si>
    <t>FRANKFORT REGIONAL MEDICAL CENTER</t>
  </si>
  <si>
    <t>THREE RIVERS MEDICAL CENTER</t>
  </si>
  <si>
    <t>BAPTIST HOSPITAL EAST</t>
  </si>
  <si>
    <t>LAKE CUMBERLAND REGIONAL HOSPITAL</t>
  </si>
  <si>
    <t>BAPTIST HOSPITAL NORTHEAST</t>
  </si>
  <si>
    <t>KENTUCKY RIVER MEDICAL CENTER</t>
  </si>
  <si>
    <t>UNIVERSITY OF LOUISVILLE HOSPITAL</t>
  </si>
  <si>
    <t>SAINT JOSEPH EAST</t>
  </si>
  <si>
    <t>WESTLAKE REGIONAL HOSPITAL</t>
  </si>
  <si>
    <t>OAK TREE HOSPITAL AT BAPTIST HOSPIT</t>
  </si>
  <si>
    <t>UKHEALTHCARE GOOD SAMARITAN HOSPITA</t>
  </si>
  <si>
    <t>WASHINGTON ST TAMMANY PARISH MEDICA</t>
  </si>
  <si>
    <t>LAFAYETTE GENERAL MEDICAL CENTER</t>
  </si>
  <si>
    <t>DAUTERIVE HOSPITAL</t>
  </si>
  <si>
    <t>THIBODAUX REGIONAL MEDICAL CENTER</t>
  </si>
  <si>
    <t>MEDICAL CENTER OF LOUISIANA AT N O</t>
  </si>
  <si>
    <t>NATCHITOCHES REGIONAL MEDICAL CENTE</t>
  </si>
  <si>
    <t>TERREBONNE GENERAL HOSPITAL</t>
  </si>
  <si>
    <t>HUEY P LONG MEDICAL CENTER</t>
  </si>
  <si>
    <t>E A CONWAY MEDICAL CENTER</t>
  </si>
  <si>
    <t>WEST CALCASIEU CAMERON HOSPITAL</t>
  </si>
  <si>
    <t>TECHE REGIONAL MEDICAL CENTER</t>
  </si>
  <si>
    <t>NORTH OAKS MEDICAL CENTER</t>
  </si>
  <si>
    <t>OPELOUSAS GENERAL HEALTH SYSTEM</t>
  </si>
  <si>
    <t>CHRISTUS ST FRANCES CABRINI HOSPITA</t>
  </si>
  <si>
    <t>LANE REGIONAL MEDICAL CENTER</t>
  </si>
  <si>
    <t>SAVOY MEDICAL CENTER</t>
  </si>
  <si>
    <t>RAPIDES REGIONAL MEDICAL CENTER</t>
  </si>
  <si>
    <t>CHRISTUS ST PATRICK HOSPITAL</t>
  </si>
  <si>
    <t>ABBEVILLE GENERAL HOSPITAL</t>
  </si>
  <si>
    <t>OCHSNER FOUNDATION HOSPITAL</t>
  </si>
  <si>
    <t>WEST JEFFERSON MEDICAL CENTER</t>
  </si>
  <si>
    <t>SLIDELL MEMORIAL HOSPITAL</t>
  </si>
  <si>
    <t>CHRISTUS SCHUMPERT HEALTH SYSTEM</t>
  </si>
  <si>
    <t>AMERICAN LEGION HOSPITAL</t>
  </si>
  <si>
    <t>ST TAMMANY PARISH HOSPITAL</t>
  </si>
  <si>
    <t>TOURO INFIRMARY</t>
  </si>
  <si>
    <t>BEAUREGARD MEMORIAL HOSPITAL</t>
  </si>
  <si>
    <t>JENNINGS AMERICAN LEGION HOSPITAL</t>
  </si>
  <si>
    <t>IBERIA GENERAL HOSPITAL AND MEDICAL</t>
  </si>
  <si>
    <t>LAKE CHARLES MEMORIAL HOSPITAL</t>
  </si>
  <si>
    <t>OUR LADY OF THE LAKE REG MED CENTER</t>
  </si>
  <si>
    <t>BATON ROUGE GENERAL MEDICAL CENTER</t>
  </si>
  <si>
    <t>ACADIAN MEDICAL CENTER</t>
  </si>
  <si>
    <t>55280</t>
  </si>
  <si>
    <t>ST CHARLES PARISH HOSPITAL</t>
  </si>
  <si>
    <t>WEST CARROLL MEMORIAL HOSPITAL</t>
  </si>
  <si>
    <t>NORTHERN LOUISIANA MEDICAL CENTER</t>
  </si>
  <si>
    <t>WINN PARISH MEDICAL CENTER</t>
  </si>
  <si>
    <t>LSU HEALTH SCIENCES CENTER, SHREVEP</t>
  </si>
  <si>
    <t>AVOYELLES HOSPITAL</t>
  </si>
  <si>
    <t>OUR LADY OF LOURDES REG MED CENTER</t>
  </si>
  <si>
    <t>OAKDALE COMMUNITY HOSPITAL</t>
  </si>
  <si>
    <t>WILLIS KNIGHTON MEDICAL CENTER</t>
  </si>
  <si>
    <t>HOMER MEMORIAL HOSPITAL</t>
  </si>
  <si>
    <t>DOCTORS HOSPITAL OF SHREVEPORT</t>
  </si>
  <si>
    <t>MOREHOUSE GENERAL HOSPITAL</t>
  </si>
  <si>
    <t>DESOTO REGIONAL HEALTH SYSTEM</t>
  </si>
  <si>
    <t>EARL K LONG MEDICAL CENTER</t>
  </si>
  <si>
    <t>ST FRANCIS MEDICAL CENTER</t>
  </si>
  <si>
    <t>WOMAN'S HOSPITAL</t>
  </si>
  <si>
    <t>RIVER WEST MEDICAL CENTER</t>
  </si>
  <si>
    <t>ALLEN PARISH HOSPITAL</t>
  </si>
  <si>
    <t>OCHSNER BAPTIST MEDICAL CENTER LLC</t>
  </si>
  <si>
    <t>FRANKLIN MEDICAL CENTER</t>
  </si>
  <si>
    <t>MINDEN MEDICAL CENTER INC</t>
  </si>
  <si>
    <t>LASALLE GENERAL HOSPITAL</t>
  </si>
  <si>
    <t>EAST JEFFERSON GENERAL HOSPITAL</t>
  </si>
  <si>
    <t>RICHARDSON MEDICAL CENTER</t>
  </si>
  <si>
    <t>MEADOWCREST HOSPITAL</t>
  </si>
  <si>
    <t>GLENWOOD REGIONAL MEDICAL CENTER</t>
  </si>
  <si>
    <t>W O MOSS REGIONAL MEDICAL CENTER</t>
  </si>
  <si>
    <t>BYRD REGIONAL HOSPITAL</t>
  </si>
  <si>
    <t>VILLE PLATTE MEDICAL CENTER</t>
  </si>
  <si>
    <t>RIVER PARISHES HOSPITAL</t>
  </si>
  <si>
    <t>TULANE MEDICAL CENTER</t>
  </si>
  <si>
    <t>LAKEVIEW REGIONAL MEDICAL CENTER</t>
  </si>
  <si>
    <t>LEONARD J CHABERT MEDICAL CENTER</t>
  </si>
  <si>
    <t>CITIZENS MEDICAL CENTER</t>
  </si>
  <si>
    <t>CALDWELL MEMORIAL HOSPITAL</t>
  </si>
  <si>
    <t>DOCTORS HOSPITAL OF OPELOUSAS</t>
  </si>
  <si>
    <t>WOMEN'S AND CHILDREN'S HOSPITAL</t>
  </si>
  <si>
    <t>VILLA FELICIANA MEDICAL COMPLEX</t>
  </si>
  <si>
    <t>WOMEN AND CHILDREN'S HOSPITAL AT LA</t>
  </si>
  <si>
    <t>OCHSNER MEDICAL CENTER-BATON ROUGE</t>
  </si>
  <si>
    <t>NORTHSHORE REGIONAL MEDICAL CENTER</t>
  </si>
  <si>
    <t>KENNER REGIONAL MEDICAL CENTER</t>
  </si>
  <si>
    <t>EAST CARROLL PARISH HOSPITAL</t>
  </si>
  <si>
    <t>SABINE MEDICAL CENTER</t>
  </si>
  <si>
    <t>WILLIS KNIGHTON BOSSIER HEALTH CENT</t>
  </si>
  <si>
    <t>PHYSICIANS MEDICAL CENTER</t>
  </si>
  <si>
    <t>MONROE SURGICAL HOSPITAL</t>
  </si>
  <si>
    <t>P &amp; S SURGICAL HOSPITAL</t>
  </si>
  <si>
    <t>VISTA SURGICAL HOSPITAL</t>
  </si>
  <si>
    <t>LOUISIANA MEDICAL CENTER AND HEART</t>
  </si>
  <si>
    <t>SURGICAL SPECIALTY CENTER OF BATON</t>
  </si>
  <si>
    <t>PARK PLACE SURGICAL HOSPITAL</t>
  </si>
  <si>
    <t>DOCTORS' HOSPITAL OF SLIDELL</t>
  </si>
  <si>
    <t>GREEN CLINIC SURGICAL HOSPITAL</t>
  </si>
  <si>
    <t>BOSSIER SPECIALTY HOSPITAL</t>
  </si>
  <si>
    <t>LAFAYETTE SURGICAL SPECIALTY HOSPIT</t>
  </si>
  <si>
    <t>OUACHITA COMMUNITY HOSPITAL</t>
  </si>
  <si>
    <t>HEART HOSPITAL OF LAFAYETTE</t>
  </si>
  <si>
    <t>THE NEUROMEDICAL CENTER HOSPITAL</t>
  </si>
  <si>
    <t>FAIRWAY MEDICAL CENTER</t>
  </si>
  <si>
    <t>LAFAYETTE GENERAL SURGICAL HOSPITAL</t>
  </si>
  <si>
    <t>SOUTHERN SURGICAL HOSPITAL</t>
  </si>
  <si>
    <t>SOUTHPARK COMMUNITY HOSPITAL</t>
  </si>
  <si>
    <t>GREATER BATON ROUGE SURGICAL HOSPIT</t>
  </si>
  <si>
    <t>OCHSNER MEDICAL CENTER-KENNER LLC</t>
  </si>
  <si>
    <t>OCHSNER MEDICAL CENTER-WESTBANK LLC</t>
  </si>
  <si>
    <t>ST LUKE'S REHABILITATION HOSPITAL O</t>
  </si>
  <si>
    <t>COMMUNITY SPECIALTY HOSPITAL OF NOR</t>
  </si>
  <si>
    <t>SPECIALISTS HOSPITAL SHREVEPORT</t>
  </si>
  <si>
    <t>00180</t>
  </si>
  <si>
    <t>MILES MEMORIAL HOSPITAL</t>
  </si>
  <si>
    <t>MAINE MEDICAL CENTER</t>
  </si>
  <si>
    <t>AROOSTOOK MEDICAL CENTER,THE</t>
  </si>
  <si>
    <t>SOUTHERN MAINE MEDICAL CENTER</t>
  </si>
  <si>
    <t>YORK HOSPITAL</t>
  </si>
  <si>
    <t>MID COAST HOSPITAL</t>
  </si>
  <si>
    <t>CENTRAL MAINE MEDICAL CENTER</t>
  </si>
  <si>
    <t>PARKVIEW ADVENTIST MEDICAL CENTER</t>
  </si>
  <si>
    <t>CARY MEDICAL CENTER</t>
  </si>
  <si>
    <t>STEPHENS MEMORIAL HOSPITAL</t>
  </si>
  <si>
    <t>EASTERN MAINE MEDICAL CENTER</t>
  </si>
  <si>
    <t>FRANKLIN MEMORIAL HOSPITAL</t>
  </si>
  <si>
    <t>MAINE GENERAL MEDICAL CENTER</t>
  </si>
  <si>
    <t>HENRIETTA D GOODALL HOSPITAL</t>
  </si>
  <si>
    <t>INLAND HOSPITAL</t>
  </si>
  <si>
    <t>MAINE COAST MEMORIAL HOSPITAL</t>
  </si>
  <si>
    <t>NORTHERN MAINE MEDICAL CENTER</t>
  </si>
  <si>
    <t>PENOBSCOT BAY MEDICAL CENTER</t>
  </si>
  <si>
    <t>WASHINGTON COUNTY HOSPITAL</t>
  </si>
  <si>
    <t>UNIVERSITY OF MARYLAND MEDICAL CENT</t>
  </si>
  <si>
    <t>PRINCE GEORGES HOSPITAL CENTER</t>
  </si>
  <si>
    <t>FREDERICK MEMORIAL HOSPITAL</t>
  </si>
  <si>
    <t>HARFORD MEMORIAL HOSPITAL</t>
  </si>
  <si>
    <t>SAINT JOSEPH MEDICAL CENTER</t>
  </si>
  <si>
    <t>MERCY MEDICAL CENTER INC</t>
  </si>
  <si>
    <t>THE JOHNS HOPKINS HOSPITAL</t>
  </si>
  <si>
    <t>SAINT AGNES HOSPITAL</t>
  </si>
  <si>
    <t>SINAI HOSPITAL OF BALTIMORE</t>
  </si>
  <si>
    <t>BON SECOURS HOSPITAL</t>
  </si>
  <si>
    <t>FRANKLIN SQUARE HOSPITAL CENTER</t>
  </si>
  <si>
    <t>WASHINGTON ADVENTIST HOSPITAL</t>
  </si>
  <si>
    <t>GARRETT COUNTY MEMORIAL HOSPITAL</t>
  </si>
  <si>
    <t>MONTGOMERY GENERAL HOSPITAL INC</t>
  </si>
  <si>
    <t>PENINSULA REGIONAL MEDICAL CENTER</t>
  </si>
  <si>
    <t>SUBURBAN HOSPITAL</t>
  </si>
  <si>
    <t>ANNE ARUNDEL MEDICAL CENTER</t>
  </si>
  <si>
    <t>UNION MEMORIAL HOSPITAL</t>
  </si>
  <si>
    <t>MEMORIAL HOSPITAL &amp; MEDICAL CENTER</t>
  </si>
  <si>
    <t>WESTERN MD HEALTH SYSTEM BRADDOCK H</t>
  </si>
  <si>
    <t>SAINT MARY'S HOSPITAL</t>
  </si>
  <si>
    <t>JOHNS HOPKINS BAYVIEW MEDICAL CENTE</t>
  </si>
  <si>
    <t>CHESTER RIVER HOSPITAL CENTER</t>
  </si>
  <si>
    <t>UNION HOSPITAL OF CECIL COUNTY</t>
  </si>
  <si>
    <t>CARROLL HOSPITAL CENTER</t>
  </si>
  <si>
    <t>HARBOR HOSPITAL</t>
  </si>
  <si>
    <t>CIVISTA MEDICAL CENTER</t>
  </si>
  <si>
    <t>MEMORIAL HOSPITAL AT EASTON</t>
  </si>
  <si>
    <t>MARYLAND GENERAL  HOSPITAL</t>
  </si>
  <si>
    <t>CALVERT MEMORIAL HOSPITAL</t>
  </si>
  <si>
    <t>NORTHWEST HOSPITAL CENTER</t>
  </si>
  <si>
    <t>BALTIMORE WASHINGTON  MEDICAL CENTE</t>
  </si>
  <si>
    <t>GREATER BALTIMORE MEDICAL CENTER</t>
  </si>
  <si>
    <t>EDWARD MCCREADY MEMORIAL HOSPITAL</t>
  </si>
  <si>
    <t>HOWARD COUNTY GENERAL HOSPITAL</t>
  </si>
  <si>
    <t>UPPER CHESAPEAKE MEDICAL CENTER</t>
  </si>
  <si>
    <t>DOCTORS'  COMMUNITY HOSPITAL</t>
  </si>
  <si>
    <t>SOUTHERN MARYLAND HOSPITAL CENTER</t>
  </si>
  <si>
    <t>LAUREL REGIONAL MEDICAL CENTER</t>
  </si>
  <si>
    <t>SHADY GROVE ADVENTIST HOSPITAL</t>
  </si>
  <si>
    <t>JAMES LAWRENCE KERNAN HOSPITAL INC</t>
  </si>
  <si>
    <t>FORT WASHINGTON HOSPITAL</t>
  </si>
  <si>
    <t>ATLANTIC GENERAL HOSPITAL</t>
  </si>
  <si>
    <t>HEALTHALLIANCE HOSPITALS, INC</t>
  </si>
  <si>
    <t>MOUNT AUBURN HOSPITAL</t>
  </si>
  <si>
    <t>STURDY MEMORIAL HOSPITAL</t>
  </si>
  <si>
    <t>LAWRENCE GENERAL HOSPITAL</t>
  </si>
  <si>
    <t>CAMBRIDGE HEALTH ALLIANCE</t>
  </si>
  <si>
    <t>CAPE COD HOSPITAL</t>
  </si>
  <si>
    <t>COOLEY DICKINSON HOSPITAL INC,THE</t>
  </si>
  <si>
    <t>BAYSTATE FRANKLIN MEDICAL CENTER</t>
  </si>
  <si>
    <t>CARITAS CARNEY HOSPITAL INC</t>
  </si>
  <si>
    <t>HARRINGTON MEMORIAL HOSPITAL</t>
  </si>
  <si>
    <t>ST ANNE'S HOSPITAL CORPORATION</t>
  </si>
  <si>
    <t>HOLYOKE MEDICAL CENTER</t>
  </si>
  <si>
    <t>HUBBARD REGIONAL HOSPITAL</t>
  </si>
  <si>
    <t>ANNA JAQUES HOSPITAL</t>
  </si>
  <si>
    <t>WING MEMORIAL HOSPITAL AND MEDICAL</t>
  </si>
  <si>
    <t>BOSTON MEDICAL CENTER CORPORATION</t>
  </si>
  <si>
    <t>BEVERLY HOSPITAL CORPORATION</t>
  </si>
  <si>
    <t>CARITAS ST ELIZABETH'S MEDICAL CENT</t>
  </si>
  <si>
    <t>BERKSHIRE MEDICAL CENTER INC</t>
  </si>
  <si>
    <t>MARLBOROUGH HOSPITAL</t>
  </si>
  <si>
    <t>BAYSTATE MARY LANE HOSPITAL</t>
  </si>
  <si>
    <t>NORTH ADAMS REGIONAL HOSPITAL</t>
  </si>
  <si>
    <t>SIGNATURE HEALTHCARE BROCKTON HOSPI</t>
  </si>
  <si>
    <t>CLINTON HOSPITAL ASSOCIATION</t>
  </si>
  <si>
    <t>JORDAN HOSPITAL INC</t>
  </si>
  <si>
    <t>ADCARE HOSPITAL OF WORCESTER INC</t>
  </si>
  <si>
    <t>LOWELL GENERAL HOSPITAL</t>
  </si>
  <si>
    <t>NOBLE HOSPITAL</t>
  </si>
  <si>
    <t>QUINCY MEDICAL CENTER</t>
  </si>
  <si>
    <t>HALLMARK HEALTH SYSTEM</t>
  </si>
  <si>
    <t>MASSACHUSETTS GENERAL HOSPITAL</t>
  </si>
  <si>
    <t>MORTON HOSPITAL &amp; MEDICAL CENTER</t>
  </si>
  <si>
    <t>SOUTHCOAST HOSPITAL GROUP, INC</t>
  </si>
  <si>
    <t>MASSACHUSETTS EYE AND EAR INFIRMARY</t>
  </si>
  <si>
    <t>BAYSTATE MEDICAL CENTER</t>
  </si>
  <si>
    <t>CARITAS HOLY FAMILY HOSPITAL AND ME</t>
  </si>
  <si>
    <t>SAINTS  MEDICAL CENTER INC</t>
  </si>
  <si>
    <t>BETH ISRAEL DEACONESS HOSPITAL - NE</t>
  </si>
  <si>
    <t>EMERSON HOSPITAL</t>
  </si>
  <si>
    <t>BETH ISRAEL DEACONESS MEDICAL CENTE</t>
  </si>
  <si>
    <t>NEW ENGLAND BAPTIST HOSPITAL</t>
  </si>
  <si>
    <t>MILFORD REGIONAL MEDICAL CENTER</t>
  </si>
  <si>
    <t>HEYWOOD HOSPITAL</t>
  </si>
  <si>
    <t>NASHOBA VALLEY MEDICAL CENTER</t>
  </si>
  <si>
    <t>NEWTON-WELLESLEY HOSPITAL</t>
  </si>
  <si>
    <t>WINCHESTER HOSPITAL</t>
  </si>
  <si>
    <t>MILTON HOSPITAL INC</t>
  </si>
  <si>
    <t>BRIGHAM AND WOMEN'S HOSPTIAL</t>
  </si>
  <si>
    <t>CARITAS GOOD SAMARITAN MEDICAL CENT</t>
  </si>
  <si>
    <t>TUFTS MEDICAL CENTER</t>
  </si>
  <si>
    <t>FAULKNER HOSPITAL</t>
  </si>
  <si>
    <t>CARITAS NORWOOD HOSPITAL, INC</t>
  </si>
  <si>
    <t>FALMOUTH HOSPITAL</t>
  </si>
  <si>
    <t>DANA-FARBER CANCER INSTITUTE</t>
  </si>
  <si>
    <t>UMASS MEMORIAL MEDICAL CENTER INC</t>
  </si>
  <si>
    <t>LAHEY CLINIC HOSPITAL</t>
  </si>
  <si>
    <t>MERRIMACK VALLEY HOSPITAL</t>
  </si>
  <si>
    <t>METROWEST MEDICAL CENTER</t>
  </si>
  <si>
    <t>ST VINCENT HOSPITAL</t>
  </si>
  <si>
    <t>00452</t>
  </si>
  <si>
    <t>ST MARY MERCY HOSPITAL</t>
  </si>
  <si>
    <t>ZEELAND COMMUNITY HOSPITAL</t>
  </si>
  <si>
    <t>MERCY HEALTH PARTNERS, MERCY CAMPUS</t>
  </si>
  <si>
    <t>EMMA L BIXBY MEDICAL CENTER</t>
  </si>
  <si>
    <t>DOCTOR'S HOSPITAL OF MICHIGAN</t>
  </si>
  <si>
    <t>THREE RIVERS HEALTH</t>
  </si>
  <si>
    <t>BRONSON METHODIST HOSPITAL</t>
  </si>
  <si>
    <t>PROVIDENCE HOSPITAL AND MEDICAL CEN</t>
  </si>
  <si>
    <t>OAKWOOD HOSPITAL AND MEDICAL CENTER</t>
  </si>
  <si>
    <t>LAKELAND HOSPITAL, ST JOSEPH</t>
  </si>
  <si>
    <t>COMMUNITY HEALTH CENTER OF BRANCH C</t>
  </si>
  <si>
    <t>SINAI-GRACE HOSPITAL</t>
  </si>
  <si>
    <t>ST JOSEPH MERCY OAKLAND</t>
  </si>
  <si>
    <t>GRATIOT MEDICAL CENTER</t>
  </si>
  <si>
    <t>ST JOSEPH MERCY PORT HURON</t>
  </si>
  <si>
    <t>CHEBOYGAN MEMORIAL HOSPITAL</t>
  </si>
  <si>
    <t>SPECTRUM HEALTH UNITED MEMORIAL - U</t>
  </si>
  <si>
    <t>ALPENA GENERAL HOSPITAL</t>
  </si>
  <si>
    <t>HILLSDALE COMMUNITY HEALTH CENTER</t>
  </si>
  <si>
    <t>SPECTRUM HEALTH - BUTTERWORTH CAMPU</t>
  </si>
  <si>
    <t>50333</t>
  </si>
  <si>
    <t>PENNOCK HOSPITAL</t>
  </si>
  <si>
    <t>BAY REGIONAL MEDICAL CENTER</t>
  </si>
  <si>
    <t>UNIVERSITY OF MICHIGAN HEALTH SYSTE</t>
  </si>
  <si>
    <t>HENRY FORD MACOMB HOSPITAL</t>
  </si>
  <si>
    <t>HENRY FORD HOSPITAL</t>
  </si>
  <si>
    <t>MARQUETTE GENERAL HOSPITAL</t>
  </si>
  <si>
    <t>DICKINSON COUNTY MEMORIAL HOSPITAL</t>
  </si>
  <si>
    <t>MERCY HOSPITAL - GRAYLING</t>
  </si>
  <si>
    <t>SAINT MARY'S HEALTH CARE</t>
  </si>
  <si>
    <t>WEST SHORE MEDICAL CENTER</t>
  </si>
  <si>
    <t>MERCY HEALTH PARTNERS, HACKLEY CAMP</t>
  </si>
  <si>
    <t>SAINT JOSEPH MERCY LIVINGSTON HOSPI</t>
  </si>
  <si>
    <t>COVENANT MEDICAL CENTER, INC</t>
  </si>
  <si>
    <t>STRAITH HOSPITAL FOR SPECIAL SURGER</t>
  </si>
  <si>
    <t>HOLLAND COMMUNITY HOSPITAL</t>
  </si>
  <si>
    <t>BATTLE CREEK HEALTH SYSTEM</t>
  </si>
  <si>
    <t>ST MARY'S OF MICHIGAN MEDICAL CENTE</t>
  </si>
  <si>
    <t>CENTRAL MICHIGAN COMMUNITY HOSPITAL</t>
  </si>
  <si>
    <t>MERCY HOSPITAL - CADILLAC</t>
  </si>
  <si>
    <t>SOUTH HAVEN COMMUNITY HOSPITAL</t>
  </si>
  <si>
    <t>00450</t>
  </si>
  <si>
    <t>BEAUMONT HOSPITAL, GROSSE POINTE</t>
  </si>
  <si>
    <t>ALLEGIANCE HEALTH</t>
  </si>
  <si>
    <t>MECOSTA COUNTY MEDICAL CENTER</t>
  </si>
  <si>
    <t>WEST BRANCH REGIONAL MEDICAL CENTER</t>
  </si>
  <si>
    <t>STURGIS HOSPITAL</t>
  </si>
  <si>
    <t>MUNSON MEDICAL CENTER</t>
  </si>
  <si>
    <t>MERCY MEMORIAL HOSPITAL SYSTEM</t>
  </si>
  <si>
    <t>TAWAS ST JOSEPH HOSPITAL</t>
  </si>
  <si>
    <t>HARPER UNIVERSITY HOSPITAL</t>
  </si>
  <si>
    <t>NORTHERN MICHIGAN REGIONAL HOSPITAL</t>
  </si>
  <si>
    <t>GERBER MEMORIAL HOSPITAL</t>
  </si>
  <si>
    <t>PORTAGE HEALTH HOSPITAL</t>
  </si>
  <si>
    <t>MEMORIAL MEDICAL CENTER OF WEST MIC</t>
  </si>
  <si>
    <t>BORGESS MEDICAL CENTER</t>
  </si>
  <si>
    <t>HURON MEDICAL CENTER</t>
  </si>
  <si>
    <t>ST JOHN DETROIT RIVERVIEW HOSPITAL</t>
  </si>
  <si>
    <t>MEMORIAL HEALTHCARE</t>
  </si>
  <si>
    <t>WILLIAM BEAUMONT HOSPITAL</t>
  </si>
  <si>
    <t>HURLEY MEDICAL CENTER</t>
  </si>
  <si>
    <t>OTSEGO MEMORIAL HOSPITAL</t>
  </si>
  <si>
    <t>HENRY FORD COTTAGE HOSPITAL</t>
  </si>
  <si>
    <t>MCLAREN REGIONAL MEDICAL CENTER</t>
  </si>
  <si>
    <t>OAKWOOD ANNAPOLIS HOSPITAL</t>
  </si>
  <si>
    <t>FOREST HEALTH MEDICAL CENTER</t>
  </si>
  <si>
    <t>HENRY FORD WYANDOTTE HOSPITAL</t>
  </si>
  <si>
    <t>BOTSFORD HOSPITAL</t>
  </si>
  <si>
    <t>ST JOSEPH MERCY HOSPITAL</t>
  </si>
  <si>
    <t>ST JOHN HOSPITAL AND MEDICAL CENTER</t>
  </si>
  <si>
    <t>INGHAM REGIONAL MEDICAL CENTER</t>
  </si>
  <si>
    <t>NORTH OTTAWA COMMUNITY HOSPITAL</t>
  </si>
  <si>
    <t>OAKWOOD SOUTHSHORE MEDICAL CENTER</t>
  </si>
  <si>
    <t>MIDMICHIGAN MEDICAL CENTER-CLARE</t>
  </si>
  <si>
    <t>LAPEER REGIONAL MEDICAL CENTER</t>
  </si>
  <si>
    <t>ST JOHN MACOMB-OAKLAND HOSPITAL-MAC</t>
  </si>
  <si>
    <t>GENESYS REGIONAL MEDICAL CENTER - H</t>
  </si>
  <si>
    <t>HENRY FORD MACOMB HOSPITAL-WARREN C</t>
  </si>
  <si>
    <t>POH MEDICAL CENTER</t>
  </si>
  <si>
    <t>CARSON CITY HOSPITAL</t>
  </si>
  <si>
    <t>SAINT JOSEPH MERCY SALINE HOSPITAL</t>
  </si>
  <si>
    <t>PORT HURON HOSPITAL</t>
  </si>
  <si>
    <t>OAKLAWN HOSPITAL</t>
  </si>
  <si>
    <t>MIDMICHIGAN MEDICAL CENTER-MIDLAND</t>
  </si>
  <si>
    <t>ST JOHN MACOMB-OAKLAND HOSPITAL-OAK</t>
  </si>
  <si>
    <t>MOUNT CLEMENS REGIONAL MEDICAL CENT</t>
  </si>
  <si>
    <t>EDWARD W SPARROW HOSPITAL</t>
  </si>
  <si>
    <t>METRO HEALTH HOSPITAL</t>
  </si>
  <si>
    <t>CHIPPEWA COUNTY WAR MEMORIAL HOSPIT</t>
  </si>
  <si>
    <t>ST JOHN RIVER DISTRICT HOSPITAL</t>
  </si>
  <si>
    <t>GARDEN CITY HOSPITAL, OSTEOPATHIC</t>
  </si>
  <si>
    <t>CRITTENTON HOSPITAL MEDICAL CENTER</t>
  </si>
  <si>
    <t>ST JOHN NORTH SHORES HOSPITAL</t>
  </si>
  <si>
    <t>CHELSEA COMMUNITY HOSPITAL</t>
  </si>
  <si>
    <t>SOUTHEAST MICHIGAN SURGICAL HOSPITA</t>
  </si>
  <si>
    <t>WILLIAM BEAUMONT HOSPITAL-TROY</t>
  </si>
  <si>
    <t>OAKWOOD HERITAGE HOSPITAL</t>
  </si>
  <si>
    <t>DETROIT RECEIVING HOSPITAL &amp; UNIV H</t>
  </si>
  <si>
    <t>HEALTHSOURCE SAGINAW</t>
  </si>
  <si>
    <t>HURON VALLEY-SINAI HOSPITAL</t>
  </si>
  <si>
    <t>BRIGHTON HOSPITAL</t>
  </si>
  <si>
    <t>KARMANOS CANCER CENTER</t>
  </si>
  <si>
    <t>DETROIT HOPE HOSPITAL</t>
  </si>
  <si>
    <t>SELECT SPECIALTY HOSPITAL-GROSSE PO</t>
  </si>
  <si>
    <t>OAKLAND REGIONAL HOSPITAL</t>
  </si>
  <si>
    <t>NORTH MEMORIAL HEALTH CARE</t>
  </si>
  <si>
    <t>HENNEPIN COUNTY MEDICAL CENTER</t>
  </si>
  <si>
    <t>OLMSTED MEDICAL CENTER</t>
  </si>
  <si>
    <t>NORTHFIELD HOSPITAL</t>
  </si>
  <si>
    <t>FAIRVIEW RED WING HOSPITAL</t>
  </si>
  <si>
    <t>SMDC MEDICAL CENTER</t>
  </si>
  <si>
    <t>CAMBRIDGE MEDICAL CENTER</t>
  </si>
  <si>
    <t>SANFORD REGIONAL HOSPITAL WORTHINGT</t>
  </si>
  <si>
    <t>DOUGLAS COUNTY HOSPITAL</t>
  </si>
  <si>
    <t>ST CLOUD HOSPITAL</t>
  </si>
  <si>
    <t>UNITED HOSPITAL</t>
  </si>
  <si>
    <t>UNIVERSITY MEDICAL CENTER-MESABI/ M</t>
  </si>
  <si>
    <t>NAEVE HOSPITAL</t>
  </si>
  <si>
    <t>WINONA HEALTH SERVICES</t>
  </si>
  <si>
    <t>FAIRVIEW LAKES  HEALTH SERVICES</t>
  </si>
  <si>
    <t>LAKE REGION HEALTHCARE CORPORATION</t>
  </si>
  <si>
    <t>PARK NICOLLET METHODIST HOSPITAL</t>
  </si>
  <si>
    <t>RIDGEVIEW MEDICAL CENTER</t>
  </si>
  <si>
    <t>ABBOTT NORTHWESTERN HOSPITAL INC</t>
  </si>
  <si>
    <t>REGINA MEDICAL CENTER</t>
  </si>
  <si>
    <t>ROCHESTER METHODIST HOSPITAL</t>
  </si>
  <si>
    <t>GRAND ITASCA CLINIC AND HOSPITAL</t>
  </si>
  <si>
    <t>LAKEVIEW MEMORIAL HOSPITAL</t>
  </si>
  <si>
    <t>OWATONNA HOSPITAL</t>
  </si>
  <si>
    <t>RICE COUNTY DISTRICT ONE HOSPITAL</t>
  </si>
  <si>
    <t>ST JOSEPHS MEDICAL CENTER</t>
  </si>
  <si>
    <t>BUFFALO HOSPITAL</t>
  </si>
  <si>
    <t>FAIRVIEW SOUTHDALE HOSPITAL</t>
  </si>
  <si>
    <t>UNIVERSITY OF MINNESOTA  MEDICAL CE</t>
  </si>
  <si>
    <t>VIRGINIA REGIONAL MEDICAL CENTER</t>
  </si>
  <si>
    <t>RICE MEMORIAL HOSPITAL</t>
  </si>
  <si>
    <t>IMMANUEL-ST JOSEPHS-MAYO HEALTH SYS</t>
  </si>
  <si>
    <t>NORTH COUNTRY REGIONAL HOSPITAL</t>
  </si>
  <si>
    <t>ST MARYS REGIONAL HEALTH CENTER</t>
  </si>
  <si>
    <t>ST FRANCIS REGIONAL MEDICAL CENTER</t>
  </si>
  <si>
    <t>REGIONS HOSPITAL</t>
  </si>
  <si>
    <t>AUSTIN MEDICAL CENTER</t>
  </si>
  <si>
    <t>FAIRVIEW NORTHLAND REGIONAL HOSPITA</t>
  </si>
  <si>
    <t>FAIRMONT MEDICAL CENTER</t>
  </si>
  <si>
    <t>HUTCHINSON COMMUNITY HOSPITAL</t>
  </si>
  <si>
    <t>PHILLIPS EYE INSTITUTE</t>
  </si>
  <si>
    <t>RED LAKE HOSPITAL</t>
  </si>
  <si>
    <t>FAIRVIEW RIDGES HOSPITAL</t>
  </si>
  <si>
    <t>HEALTHEAST ST JOHN'S HOSPITAL</t>
  </si>
  <si>
    <t>00000</t>
  </si>
  <si>
    <t>LAKESIDE MEDICAL CENTER</t>
  </si>
  <si>
    <t>HEALTHEAST WOODWINDS HOSPITAL</t>
  </si>
  <si>
    <t>UNIVERSITY OF MISSISSIPPI MED CENTE</t>
  </si>
  <si>
    <t>TISHOMINGO HEALTH SERVICES INC</t>
  </si>
  <si>
    <t>NORTH MISSISSIPPI MEDICAL CENTER</t>
  </si>
  <si>
    <t>BAPTIST MEMORIAL HOSPITAL UNION COU</t>
  </si>
  <si>
    <t>BILOXI REGIONAL MEDICAL CENTER</t>
  </si>
  <si>
    <t>MAGNOLIA REGIONAL HEALTH CENTER</t>
  </si>
  <si>
    <t>TIPPAH COUNTY HOSPITAL</t>
  </si>
  <si>
    <t>ALLIANCE HEALTHCARE SYSTEM</t>
  </si>
  <si>
    <t>GRENADA LAKE MEDICAL CENTER</t>
  </si>
  <si>
    <t>TRACE REGIONAL HOSP AND SWING BED</t>
  </si>
  <si>
    <t>JASPER GENERAL HOSPITAL</t>
  </si>
  <si>
    <t>MEMORIAL HOSPITAL AT GULFPORT</t>
  </si>
  <si>
    <t>WEBSTER GENERAL HOSPITAL/SWING BED</t>
  </si>
  <si>
    <t>PEARL RIVER COUNTY HOSPITAL</t>
  </si>
  <si>
    <t>GILMORE MEMORIAL HOSPITAL</t>
  </si>
  <si>
    <t>WINSTON MEDICAL CENTER &amp; SWINGBED</t>
  </si>
  <si>
    <t>RIVER REGION HEALTH SYSTEM</t>
  </si>
  <si>
    <t>BAPTIST MEMORIAL HOSPITAL NORTH MS</t>
  </si>
  <si>
    <t>FRANKLIN COUNTY MEMORIAL HOSPITAL</t>
  </si>
  <si>
    <t>GEORGE COUNTY HOSPITAL</t>
  </si>
  <si>
    <t>MADISON COUNTY MEDICAL CENTER</t>
  </si>
  <si>
    <t>SINGING RIVER HOSPITAL SYSTEM</t>
  </si>
  <si>
    <t>NW MISSISSIPPI REGIONAL MED CENTER</t>
  </si>
  <si>
    <t>NESHOBA COUNTY GENERAL HOSPITAL</t>
  </si>
  <si>
    <t>BAPTIST MEMORIAL HOSPITAL BOONEVILL</t>
  </si>
  <si>
    <t>ST DOMINIC-JACKSON MEMORIAL HOSPITA</t>
  </si>
  <si>
    <t>S PIKE HOSP ASSC DBA BEACHAM MEMORI</t>
  </si>
  <si>
    <t>OKTIBBEHA COUNTY HOSPITAL</t>
  </si>
  <si>
    <t>KILMICHAEL HOSPITAL</t>
  </si>
  <si>
    <t>KING'S DAUGHTERS MEDICAL CENTER-BRO</t>
  </si>
  <si>
    <t>SOUTH CENTRAL REG MED CTR</t>
  </si>
  <si>
    <t>MONTFORT JONES MEMORIAL HOSPITAL</t>
  </si>
  <si>
    <t>JEFFERSON COUNTY HOSPITAL</t>
  </si>
  <si>
    <t>YALOBUSHA GENERAL HOSPITAL</t>
  </si>
  <si>
    <t>CLAY COUNTY MEDICAL CENTER</t>
  </si>
  <si>
    <t>RUSH FOUNDATION HOSPITAL</t>
  </si>
  <si>
    <t>CENTRAL MISSISSIPPI MEDICAL CENTER</t>
  </si>
  <si>
    <t>WAYNE GENERAL HOSPITAL</t>
  </si>
  <si>
    <t>FORREST GENERAL HOSPITAL</t>
  </si>
  <si>
    <t>SHARKEY ISSAQUENA COMMUNITY HOSPITA</t>
  </si>
  <si>
    <t>RILEY HOSPITAL</t>
  </si>
  <si>
    <t>DELTA REGIONAL MEDICAL CENTER</t>
  </si>
  <si>
    <t>NATCHEZ REGIONAL MEDICAL CENTER</t>
  </si>
  <si>
    <t>BOLIVAR MEDICAL CENTER</t>
  </si>
  <si>
    <t>SOUTH SUNFLOWER COUNTY HOSPITAL</t>
  </si>
  <si>
    <t>CROSSGATES RIVER OAKS HOSPITAL</t>
  </si>
  <si>
    <t>SOUTHWEST MS REGIONAL MEDICAL CENTE</t>
  </si>
  <si>
    <t>GREENWOOD LEFLORE HOSPITAL</t>
  </si>
  <si>
    <t>BAPTIST MEM HOSP/GOLDEN TRIANGLE IN</t>
  </si>
  <si>
    <t>MISSISSIPPI BAPTIST MEDICAL CENTER</t>
  </si>
  <si>
    <t>JEFF ANDERSON REGIONAL MED CENTER</t>
  </si>
  <si>
    <t>CALHOUN HEALTH SERVICES</t>
  </si>
  <si>
    <t>HIGHLAND COMMUNITY  HOSPITAL</t>
  </si>
  <si>
    <t>NATCHEZ COMMUNITY HOSPITAL/SWING BE</t>
  </si>
  <si>
    <t>GARDEN PARK MEDICAL CENTER</t>
  </si>
  <si>
    <t>MAGEE GENERAL HOSPITAL</t>
  </si>
  <si>
    <t>NORTH OAK REGIONAL MEDICAL CENTER</t>
  </si>
  <si>
    <t>00290</t>
  </si>
  <si>
    <t>CHOCTAW HEALTH CENTER</t>
  </si>
  <si>
    <t>TRI LAKES MEDICAL CENTER</t>
  </si>
  <si>
    <t>WHITFIELD MEDICAL SURGICAL HOSPITAL</t>
  </si>
  <si>
    <t>WOMAN'S HOSPITAL AT RIVER OAKS</t>
  </si>
  <si>
    <t>RIVER OAKS HOSPITAL</t>
  </si>
  <si>
    <t>BAPTIST MEMORIAL HOSPITAL DESOTO</t>
  </si>
  <si>
    <t>NEWTON REGIONAL HOSPITAL</t>
  </si>
  <si>
    <t>ALLIANCE HEALTH CENTER</t>
  </si>
  <si>
    <t>MISSISSIPPI METHODIST REHAB CTR</t>
  </si>
  <si>
    <t>HANCOCK MEDICAL CENTER</t>
  </si>
  <si>
    <t>COOPER COUNTY MEMORIAL HOSPITAL</t>
  </si>
  <si>
    <t>SSM ST JOSEPH HEALTH CENTER</t>
  </si>
  <si>
    <t>BOTHWELL REGIONAL HEALTH CENTER</t>
  </si>
  <si>
    <t>ST MARYS HEALTH CENTER</t>
  </si>
  <si>
    <t>TWIN RIVERS REGIONAL MEDICAL CENTER</t>
  </si>
  <si>
    <t>PHELPS COUNTY REGIONAL MEDICAL CENT</t>
  </si>
  <si>
    <t>ST JOHNS MERCY MEDICAL CENTER</t>
  </si>
  <si>
    <t>FOREST PARK HOSPITAL</t>
  </si>
  <si>
    <t>NORTHEAST REGIONAL MEDICAL CENTER</t>
  </si>
  <si>
    <t>JEFFERSON MEMORIAL HOSPITAL</t>
  </si>
  <si>
    <t>TEXAS COUNTY MEMORIAL HOSPITAL</t>
  </si>
  <si>
    <t>HANNIBAL REGIONAL HOSPITAL</t>
  </si>
  <si>
    <t>RESEARCH MEDICAL CENTER</t>
  </si>
  <si>
    <t>BARNES JEWISH HOSPITAL</t>
  </si>
  <si>
    <t>BATES COUNTY MEMORIAL HOSPITAL</t>
  </si>
  <si>
    <t>COX MEDICAL CENTER</t>
  </si>
  <si>
    <t>CAPITAL REGION MEDICAL CENTER</t>
  </si>
  <si>
    <t>TRUMAN MEDICAL CENTER HOSPITAL HILL</t>
  </si>
  <si>
    <t>ST JOHNS MERCY HOSPITAL</t>
  </si>
  <si>
    <t>CAMERON REGIONAL MEDICAL CENTER</t>
  </si>
  <si>
    <t>ST JOHNS HOSPITAL-LEBANON</t>
  </si>
  <si>
    <t>NEVADA REGIONAL MEDICAL CENTER</t>
  </si>
  <si>
    <t>ST LUKES NORTHLAND HOSPITAL</t>
  </si>
  <si>
    <t>AUDRAIN MEDICAL CENTER</t>
  </si>
  <si>
    <t>ST JOHN'S REGIONAL HEALTH CENTER</t>
  </si>
  <si>
    <t>BOONE HOSPITAL CENTER</t>
  </si>
  <si>
    <t>PEMISCOT MEMORIAL HOSPITAL</t>
  </si>
  <si>
    <t>MOBERLY REGIONAL MEDICAL CENTER</t>
  </si>
  <si>
    <t>ST ANTHONYS MEDICAL CENTER</t>
  </si>
  <si>
    <t>OZARKS MEDICAL CENTER</t>
  </si>
  <si>
    <t>RIPLEY COUNTY MEMORIAL HOSPITAL</t>
  </si>
  <si>
    <t>SSM ST CLARE HEALTH CENTER</t>
  </si>
  <si>
    <t>SSM ST MARYS HEALTH CENTER</t>
  </si>
  <si>
    <t>SKAGGS COMMUNITY HEALTH CENTER</t>
  </si>
  <si>
    <t>CENTERPOINT MEDICAL CENTER OF INDEP</t>
  </si>
  <si>
    <t>NORTH KANSAS CITY HOSPITAL</t>
  </si>
  <si>
    <t>WESTERN MISSOURI MEDICAL CENTER</t>
  </si>
  <si>
    <t>TRUMAN MEDICAL CENTER LAKEWOOD</t>
  </si>
  <si>
    <t>SSM DEPAUL HEALTH CENTER</t>
  </si>
  <si>
    <t>ST LOUIS UNIVERSITY HOSPITAL</t>
  </si>
  <si>
    <t>MISSOURI BAPTIST MEDICAL CENTER</t>
  </si>
  <si>
    <t>SOUTHEAST MISSOURI HOSPITAL</t>
  </si>
  <si>
    <t>MISSOURI DELTA MEDICAL CENTER</t>
  </si>
  <si>
    <t>MISSOURI BAPTIST HOSPITAL SULLIVAN</t>
  </si>
  <si>
    <t>MINERAL AREA REGIONAL MEDICAL CENTE</t>
  </si>
  <si>
    <t>POPLAR BLUFF REGIONAL MEDICAL CENTE</t>
  </si>
  <si>
    <t>FREEMAN HEALTH SYSTEM - FREEMAN WES</t>
  </si>
  <si>
    <t>ST LUKES HOSPITAL OF KANSAS CITY</t>
  </si>
  <si>
    <t>UNIVERSITY OF MISSOURI HOSPITAL &amp; C</t>
  </si>
  <si>
    <t>FITZGIBBON MEMORIAL HOSPITAL</t>
  </si>
  <si>
    <t>SAC-OSAGE HOSPITAL</t>
  </si>
  <si>
    <t>MISSOURI SOUTHERN HEALTHCARE</t>
  </si>
  <si>
    <t>BARNES-JEWISH WEST COUNTY HOSPITAL</t>
  </si>
  <si>
    <t>PARKLAND HEALTH CENTER</t>
  </si>
  <si>
    <t>MEDICAL CENTER OF INDEPENDENCE</t>
  </si>
  <si>
    <t>GOLDEN VALLEY MEMORIAL HOSPITAL</t>
  </si>
  <si>
    <t>DES PERES HOSPITAL</t>
  </si>
  <si>
    <t>LIBERTY HOSPITAL</t>
  </si>
  <si>
    <t>COLUMBIA REGIONAL HOSPITAL</t>
  </si>
  <si>
    <t>CHRISTIAN HOSPITAL NORTHEAST</t>
  </si>
  <si>
    <t>LAKE REGIONAL HEALTH SYSTEM</t>
  </si>
  <si>
    <t>LEE'S SUMMIT MEDICAL CENTER</t>
  </si>
  <si>
    <t>BARNES-JEWISH ST PETERS HOSPITAL</t>
  </si>
  <si>
    <t>CITIZENS MEMORIAL HOSPITAL</t>
  </si>
  <si>
    <t>SSM ST JOSEPH HOSPITAL WEST</t>
  </si>
  <si>
    <t>DOCTORS HOSPITAL OF SPRINGFIELD</t>
  </si>
  <si>
    <t>CALLAWAY COMMUNITY HOSPITAL</t>
  </si>
  <si>
    <t>ST ALEXIUS HOSPITAL</t>
  </si>
  <si>
    <t>SAINT LUKES CANCER INSTITUTE</t>
  </si>
  <si>
    <t>RESEARCH BELTON HOSPITAL</t>
  </si>
  <si>
    <t>SAINT LUKE'S EAST LEE'S SUMMIT HOSP</t>
  </si>
  <si>
    <t>IRON COUNTY HOSPITAL</t>
  </si>
  <si>
    <t>PROGRESS WEST HEALTHCARE CENTER</t>
  </si>
  <si>
    <t>LANDMARK HOSPITAL OF JOPLIN, LLC</t>
  </si>
  <si>
    <t>HOLY ROSARY HEALTHCARE</t>
  </si>
  <si>
    <t>ST PETERS HOSPITAL</t>
  </si>
  <si>
    <t>BILLINGS CLINIC</t>
  </si>
  <si>
    <t>CENTRAL MONTANA MEDICAL CENTER</t>
  </si>
  <si>
    <t>BENEFIS HEALTHCARE</t>
  </si>
  <si>
    <t>ST PATRICK HOSPITAL AND HEALTH SCIE</t>
  </si>
  <si>
    <t>ST JAMES HEALTHCARE</t>
  </si>
  <si>
    <t>COMMUNITY MEDICAL CENTER INC</t>
  </si>
  <si>
    <t>NORTHERN MONTANA HOSPITAL</t>
  </si>
  <si>
    <t>ST VINCENT HEALTHCARE</t>
  </si>
  <si>
    <t>KALISPELL REGIONAL MEDICAL CENTER</t>
  </si>
  <si>
    <t>BOZEMAN DEACONESS HOSPITAL</t>
  </si>
  <si>
    <t>P H S INDIAN HOSPITAL AT BROWNING -</t>
  </si>
  <si>
    <t>ROUNDUP MEMORIAL HEALTHCARE</t>
  </si>
  <si>
    <t>CENTRAL MONTANA SURGICAL HOSPITAL</t>
  </si>
  <si>
    <t>HEALTH CENTER NORTHWEST</t>
  </si>
  <si>
    <t>00260</t>
  </si>
  <si>
    <t>BRYANLGH MEDICAL CENTER</t>
  </si>
  <si>
    <t>THE NEBRASKA MEDICAL CENTER</t>
  </si>
  <si>
    <t>SAINT ELIZABETH REGIONAL MEDICAL CE</t>
  </si>
  <si>
    <t>CREIGHTON UNIVERSITY MEDICAL CENTER</t>
  </si>
  <si>
    <t>MARY LANNING MEMORIAL HOSPITAL</t>
  </si>
  <si>
    <t>THE NEBRASKA METHODIST HOSPITAL</t>
  </si>
  <si>
    <t>ALEGENT HEALTH BERGAN MERCY MEDICAL</t>
  </si>
  <si>
    <t>REGIONAL WEST MED CENTER</t>
  </si>
  <si>
    <t>GREAT PLAINS REGIONAL MEDICAL CENTE</t>
  </si>
  <si>
    <t>FREMONT AREA MEDICAL CENTER</t>
  </si>
  <si>
    <t>ALEGENT HEALTH IMMANUEL MEDICAL CEN</t>
  </si>
  <si>
    <t>ALEGENT HEALTH MIDLANDS HOSPITAL</t>
  </si>
  <si>
    <t>COLUMBUS COMMUNITY HOSPITAL</t>
  </si>
  <si>
    <t>P H S INDIAN HOSPITAL</t>
  </si>
  <si>
    <t>BEATRICE STATE DEVELOPMENTAL CENTER</t>
  </si>
  <si>
    <t>FAITH REGIONAL HEALTH SERVICES</t>
  </si>
  <si>
    <t>LINCOLN SURGICAL HOSPITAL</t>
  </si>
  <si>
    <t>NEBRASKA HEART HOSPITAL, LLC</t>
  </si>
  <si>
    <t>NEBRASKA ORTHOPAEDIC HOSPITAL</t>
  </si>
  <si>
    <t>ALEGENT HEALTH LAKESIDE HOSPITAL</t>
  </si>
  <si>
    <t>RENOWN REGIONAL MEDICAL CENTER</t>
  </si>
  <si>
    <t>SOUTH LYON MEDICAL CENTER</t>
  </si>
  <si>
    <t>SUNRISE HOSPITAL &amp; MEDICAL CENTER</t>
  </si>
  <si>
    <t>NORTH VISTA HOSPITAL</t>
  </si>
  <si>
    <t>BANNER CHURCHILL COMMUNITY HOSPITAL</t>
  </si>
  <si>
    <t>U M C OF SOUTHERN NEVADA</t>
  </si>
  <si>
    <t>NORTHEASTERN NV REGIONAL HOSPITAL</t>
  </si>
  <si>
    <t>SAINT MARYS REGIONAL MEDICAL CENTER</t>
  </si>
  <si>
    <t>ST ROSE DOMINICAN HOSPITAL-DE LIMA</t>
  </si>
  <si>
    <t>CARSON TAHOE REGIONAL MEDICAL CENTE</t>
  </si>
  <si>
    <t>NYE REGIONAL MEDICAL CENTER</t>
  </si>
  <si>
    <t>VALLEY HOSPITAL MEDICAL CENTER</t>
  </si>
  <si>
    <t>DESERT SPRINGS HOSPITAL</t>
  </si>
  <si>
    <t>GROVER C DILS MEDICAL CENTER</t>
  </si>
  <si>
    <t>NORTHERN NEVADA MEDICAL CENTER</t>
  </si>
  <si>
    <t>MOUNTAINVIEW HOSPITAL</t>
  </si>
  <si>
    <t>SUMMERLIN HOSPITAL MEDICAL CENTER</t>
  </si>
  <si>
    <t>ST ROSE DOMINICAN HOSPITAL-SIENA</t>
  </si>
  <si>
    <t>SPRING VALLEY HOSPITAL</t>
  </si>
  <si>
    <t>SOUTHERN HILLS HOSPITAL &amp; MEDICAL C</t>
  </si>
  <si>
    <t>RENOWN SOUTH MEADOWS MEDICAL CENTER</t>
  </si>
  <si>
    <t>SIERRA SURGERY HOSPITAL</t>
  </si>
  <si>
    <t>DESERT VIEW REGIONAL MEDICAL CENTER</t>
  </si>
  <si>
    <t>ST ROSE DOMINICAN HOSP-SAN MARTIN</t>
  </si>
  <si>
    <t>00270</t>
  </si>
  <si>
    <t>CONCORD HOSPITAL</t>
  </si>
  <si>
    <t>MARY HITCHCOCK MEMORIAL HOSPITAL</t>
  </si>
  <si>
    <t>LAKES REGION GENERAL HOSPITAL</t>
  </si>
  <si>
    <t>ELLIOT HOSPITAL</t>
  </si>
  <si>
    <t>FRISBIE MEMORIAL HOSPITAL</t>
  </si>
  <si>
    <t>PARKLAND MEDICAL CENTER</t>
  </si>
  <si>
    <t>WENTWORTH-DOUGLASS HOSPITAL</t>
  </si>
  <si>
    <t>CHESHIRE MEDICAL CENTER</t>
  </si>
  <si>
    <t>SOUTHERN NH MEDICAL CENTER</t>
  </si>
  <si>
    <t>EXETER HOSPITAL INC</t>
  </si>
  <si>
    <t>PORTSMOUTH REGIONAL HOSPITAL</t>
  </si>
  <si>
    <t>CATHOLIC MEDICAL CENTER</t>
  </si>
  <si>
    <t>00280</t>
  </si>
  <si>
    <t>02</t>
  </si>
  <si>
    <t>HACKENSACK UNIVERSITY MEDICAL CENTE</t>
  </si>
  <si>
    <t>NEWARK BETH ISRAEL MEDICAL CENTER</t>
  </si>
  <si>
    <t>PALISADES MEDICAL CTR-NY PRESBYTERI</t>
  </si>
  <si>
    <t>HUNTERDON MEDICAL CENTER</t>
  </si>
  <si>
    <t>ST MARY'S HOSPITAL, PASSAIC</t>
  </si>
  <si>
    <t>HOLY NAME HOSPITAL</t>
  </si>
  <si>
    <t>CLARA MAASS MEDICAL CENTER</t>
  </si>
  <si>
    <t>UNIVERSITY MEDICAL CENTER AT PRINCE</t>
  </si>
  <si>
    <t>CAPE REGIONAL MEDICAL CENTER INC</t>
  </si>
  <si>
    <t>VALLEY HOSPITAL</t>
  </si>
  <si>
    <t>COOPER UNIVERSITY HOSPITAL</t>
  </si>
  <si>
    <t>MORRISTOWN MEMORIAL HOSPITAL</t>
  </si>
  <si>
    <t>CHRIST HOSPITAL</t>
  </si>
  <si>
    <t>CHILTON MEMORIAL HOSPITAL</t>
  </si>
  <si>
    <t>ST JOSEPH'S REGIONAL MEDICAL CENTER</t>
  </si>
  <si>
    <t>PBI REGIONAL MEDICAL CENTER</t>
  </si>
  <si>
    <t>VIRTUA WEST JERSEY HOSPITALS BERLIN</t>
  </si>
  <si>
    <t>ROBERT WOOD JOHNSON UNIVERSITY HOSP</t>
  </si>
  <si>
    <t>BAYONNE HOSPITAL CENTER</t>
  </si>
  <si>
    <t>BARNERT HOSPITAL</t>
  </si>
  <si>
    <t>TRINITAS REGIONAL MEDICAL CENTER</t>
  </si>
  <si>
    <t>NEWTON MEMORIAL HOSPITAL</t>
  </si>
  <si>
    <t>OUR LADY OF LOURDES MEDICAL CENTER</t>
  </si>
  <si>
    <t>DEBORAH HEART AND LUNG CENTER</t>
  </si>
  <si>
    <t>SOUTH JERSEY HEALTHCARE REGIONAL ME</t>
  </si>
  <si>
    <t>RIVERVIEW MEDICAL CENTER</t>
  </si>
  <si>
    <t>PASCACK VALLEY HOSPITAL</t>
  </si>
  <si>
    <t>RARITAN BAY MEDICAL CENTER</t>
  </si>
  <si>
    <t>HOBOKEN UNIVERSITY MEDICAL CENTER</t>
  </si>
  <si>
    <t>COMMUNITY MEDICAL CENTER</t>
  </si>
  <si>
    <t>CAPITAL HEALTH SYSTEM-MERCER CAMPUS</t>
  </si>
  <si>
    <t>ENGLEWOOD HOSPITAL AND MEDICAL CENT</t>
  </si>
  <si>
    <t>SHORE MEMORIAL HOSPITAL</t>
  </si>
  <si>
    <t>SOMERSET MEDICAL CENTER</t>
  </si>
  <si>
    <t>SAINT CLARE'S HOSPITAL</t>
  </si>
  <si>
    <t>OVERLOOK HOSPITAL</t>
  </si>
  <si>
    <t>OCEAN MEDICAL CENTER</t>
  </si>
  <si>
    <t>MOUNTAINSIDE HOSPITAL</t>
  </si>
  <si>
    <t>VIRTUA MEMORIAL HOSPITAL OF BURLING</t>
  </si>
  <si>
    <t>BERGEN REGIONAL MEDICAL CENTER</t>
  </si>
  <si>
    <t>WARREN HOSPITAL</t>
  </si>
  <si>
    <t>LOURDES MEDICAL CENTER OF BURLINGTO</t>
  </si>
  <si>
    <t>MUHLENBERG REGIONAL MEDICAL CENTER</t>
  </si>
  <si>
    <t>ATLANTICARE REGIONAL MEDICAL CENTER</t>
  </si>
  <si>
    <t>SOUTH JERSEY HEALTHCARE-ELMER HOSPI</t>
  </si>
  <si>
    <t>SAINT PETER'S UNIVERSITY HOSPITAL</t>
  </si>
  <si>
    <t>JERSEY SHORE UNIVERSITY MEDICAL CEN</t>
  </si>
  <si>
    <t>LIBERTYHEALTH-JERSEY CITY MEDICAL C</t>
  </si>
  <si>
    <t>MONMOUTH MEDICAL CENTER</t>
  </si>
  <si>
    <t>SAINT BARNABAS MEDICAL CENTER</t>
  </si>
  <si>
    <t>UNDERWOOD MEMORIAL HOSPITAL</t>
  </si>
  <si>
    <t>EAST ORANGE GENERAL HOSPITAL</t>
  </si>
  <si>
    <t>KIMBALL MEDICAL CENTER</t>
  </si>
  <si>
    <t>KENNEDY MEMORIAL HOSPITALS-UNIVERSI</t>
  </si>
  <si>
    <t>WM B KESSLER MEMORIAL HOSPITAL</t>
  </si>
  <si>
    <t>UNION HOSPITAL</t>
  </si>
  <si>
    <t>MEMORIAL HOSPITAL OF SALEM COUNTY</t>
  </si>
  <si>
    <t>CAPITAL HEALTH SYSTEM-FULD CAMPUS</t>
  </si>
  <si>
    <t>COLUMBUS HOSPITAL</t>
  </si>
  <si>
    <t>SAINT MICHAEL'S MEDICAL CENTER, INC</t>
  </si>
  <si>
    <t>LIBERTYHEALTH-GREENVILLE HOSPITAL C</t>
  </si>
  <si>
    <t>CENTRASTATE MEDICAL CENTER</t>
  </si>
  <si>
    <t>BAYSHORE COMMUNITY HOSPITAL</t>
  </si>
  <si>
    <t>SOUTHERN OCEAN COUNTY HOSPITAL</t>
  </si>
  <si>
    <t>HACKETTSTOWN REGIONAL MEDICAL CENTE</t>
  </si>
  <si>
    <t>ST JOSEPH'S WAYNE HOSPITAL</t>
  </si>
  <si>
    <t>LIBERTYHEALTH-MEADOWLANDS HOSPITAL</t>
  </si>
  <si>
    <t>UMDNJ UNIVERSITY HOSPITAL</t>
  </si>
  <si>
    <t>SAINT CLARE'S HOSPITAL/SUSSEX</t>
  </si>
  <si>
    <t>UNIVERSITY OF NEW MEXICO HOSPITAL</t>
  </si>
  <si>
    <t>ALTA VISTA REGIONAL HOSPITAL</t>
  </si>
  <si>
    <t>00901</t>
  </si>
  <si>
    <t>GERALD CHAMPION REGIONAL MEDICAL CE</t>
  </si>
  <si>
    <t>SAN JUAN REGIONAL MEDICAL CENTER IN</t>
  </si>
  <si>
    <t>EASTERN NEW MEXICO MEDICAL CENTER</t>
  </si>
  <si>
    <t>LOVELACE MEDICAL CENTER</t>
  </si>
  <si>
    <t>ESPANOLA HOSPITAL</t>
  </si>
  <si>
    <t>HOLY CROSS HOSPITAL A DIV OF TAOS H</t>
  </si>
  <si>
    <t>MIMBRES MEMORIAL HOSPITAL</t>
  </si>
  <si>
    <t>GILA REGIONAL MEDICAL CENTER</t>
  </si>
  <si>
    <t>LOVELACE WOMEN'S HOSPITAL</t>
  </si>
  <si>
    <t>MEMORIAL MEDICAL CENTER INC</t>
  </si>
  <si>
    <t>LOVELACE MEDICAL CENTER - GIBSON</t>
  </si>
  <si>
    <t>PRESBYTERIAN HOSPITAL</t>
  </si>
  <si>
    <t>PLAINS REGIONAL MEDICAL CENTER  CLO</t>
  </si>
  <si>
    <t>ARTESIA GENERAL HOSPITAL</t>
  </si>
  <si>
    <t>LOS ALAMOS MEDICAL CENTER</t>
  </si>
  <si>
    <t>CIBOLA GENERAL HOSPITAL</t>
  </si>
  <si>
    <t>REHOBOTH MCKINLEY CHRISTIAN HEALTH</t>
  </si>
  <si>
    <t>SANTA FE PHS INDIAN HOSPITAL</t>
  </si>
  <si>
    <t>MESCALERO PHS INDIAN HOSPITAL</t>
  </si>
  <si>
    <t>NORTHERN NAVAJO PHS INDIAN HOSPITAL</t>
  </si>
  <si>
    <t>ZUNI COMPREHENSIVE COMMUNITY HEALTH</t>
  </si>
  <si>
    <t>GALLUP INDIAN MEDICAL CENTER</t>
  </si>
  <si>
    <t>CROWNPOINT PHS INDIAN HOSPITAL</t>
  </si>
  <si>
    <t>CARLSBAD MEDICAL CENTER -TCU</t>
  </si>
  <si>
    <t>LEA REGIONAL HOSPITAL</t>
  </si>
  <si>
    <t>GUADALUPE COUNTY HOSPITAL</t>
  </si>
  <si>
    <t>MINERS' COLFAX MEDICAL CENTER</t>
  </si>
  <si>
    <t>ACOMA CANONCITO LAQUNA PHS HOSPITAL</t>
  </si>
  <si>
    <t>LOVELACE WESTSIDE HOSPITAL</t>
  </si>
  <si>
    <t>PRESBYTERIAN KASEMAN HOSPITAL</t>
  </si>
  <si>
    <t>HEART HOSPITAL OF NEW MEXICO</t>
  </si>
  <si>
    <t>ROOSEVELT GENERAL HOSPITAL</t>
  </si>
  <si>
    <t>MOUNTAIN VIEW REGIONAL MEDICAL CENT</t>
  </si>
  <si>
    <t>ROSWELL REGIONAL HOSPITAL</t>
  </si>
  <si>
    <t>PHYSICIANS MEDICAL CENTER OF SANTA</t>
  </si>
  <si>
    <t>PENINSULA HOSPITAL CENTER</t>
  </si>
  <si>
    <t>ALBANY MEMORIAL HOSPITAL</t>
  </si>
  <si>
    <t>KINGSTON HOSPITAL</t>
  </si>
  <si>
    <t>KALEIDA HEALTH</t>
  </si>
  <si>
    <t>ST JOSEPH'S HOSPITAL YONKERS</t>
  </si>
  <si>
    <t>WYOMING COUNTY COMMUNITY HOSPITAL</t>
  </si>
  <si>
    <t>BRONX-LEBANON HOSPITAL CENTER</t>
  </si>
  <si>
    <t>AMSTERDAM MEMORIAL HOSPITAL</t>
  </si>
  <si>
    <t>OUR LADY OF LOURDES MEMORIAL HOSPIT</t>
  </si>
  <si>
    <t>ALBANY MEDICAL CENTER HOSPITAL</t>
  </si>
  <si>
    <t>JAMAICA HOSPITAL MEDICAL CENTER</t>
  </si>
  <si>
    <t>NEW YORK COMMUNITY HOSPITAL OF BROO</t>
  </si>
  <si>
    <t>VASSAR BROTHERS MEDICAL CENTER</t>
  </si>
  <si>
    <t>MOUNT SINAI HOSPITAL</t>
  </si>
  <si>
    <t>INTER-COMMUNITY MEMORIAL HOSPITAL A</t>
  </si>
  <si>
    <t>NASSAU UNIVERSITY MEDICAL CENTER</t>
  </si>
  <si>
    <t>RICHMOND UNIVERSITY MEDICAL CENTER</t>
  </si>
  <si>
    <t>SHEEHAN MEMORIAL HOSPITAL</t>
  </si>
  <si>
    <t>NEWARK-WAYNE COMMUNITY HOSPITAL</t>
  </si>
  <si>
    <t>CHENANGO MEMORIAL HOSPITAL, INC</t>
  </si>
  <si>
    <t>COMMUNITY HOSPITAL AT DOBBS FERRY</t>
  </si>
  <si>
    <t>LAKESIDE MEMORIAL HOSPITAL</t>
  </si>
  <si>
    <t>PARKWAY HOSPITAL</t>
  </si>
  <si>
    <t>SOUTHSIDE HOSPITAL</t>
  </si>
  <si>
    <t>FAXTON-ST LUKE'S HEALTHCARE</t>
  </si>
  <si>
    <t>HUNTINGTON HOSPITAL</t>
  </si>
  <si>
    <t>ST LUKE'S ROOSEVELT HOSPITAL</t>
  </si>
  <si>
    <t>ST MARY'S HOSPITAL AT AMSTERDAM</t>
  </si>
  <si>
    <t>NORTHERN DUTCHESS HOSPITAL</t>
  </si>
  <si>
    <t>MEDINA MEMORIAL HOSPITAL</t>
  </si>
  <si>
    <t>NEW YORK HOSPITAL MEDICAL CENTER OF</t>
  </si>
  <si>
    <t>BROOKLYN HOSPITAL CENTER AT DOWNTOW</t>
  </si>
  <si>
    <t>ST PETER'S HOSPITAL</t>
  </si>
  <si>
    <t>GENEVA GENERAL HOSPITAL</t>
  </si>
  <si>
    <t>MONTEFIORE MEDICAL CENTER</t>
  </si>
  <si>
    <t>LAWRENCE HOSPITAL CENTER</t>
  </si>
  <si>
    <t>NEW YORK DOWNTOWN HOSPITAL</t>
  </si>
  <si>
    <t>NIAGARA FALLS MEMORIAL MEDICAL CENT</t>
  </si>
  <si>
    <t>ST CLARE'S HOSPITAL</t>
  </si>
  <si>
    <t>OUR LADY OF MERCY MEDICAL CENTER</t>
  </si>
  <si>
    <t>UNITED MEMORIAL MEDICAL CENTER</t>
  </si>
  <si>
    <t>F F THOMPSON HOSPITAL</t>
  </si>
  <si>
    <t>ALBERT LINDLEY LEE MEMORIAL HOSPITA</t>
  </si>
  <si>
    <t>SISTERS OF CHARITY HOSPITAL</t>
  </si>
  <si>
    <t>ADIRONDACK MEDICAL CENTER</t>
  </si>
  <si>
    <t>LINCOLN MEDICAL &amp; MENTAL HEALTH CEN</t>
  </si>
  <si>
    <t>ALICE HYDE MEDICAL CENTER</t>
  </si>
  <si>
    <t>AURELIA OSBORN FOX MEMORIAL HOSPITA</t>
  </si>
  <si>
    <t>MOUNT VERNON HOSPITAL</t>
  </si>
  <si>
    <t>EASTERN LONG ISLAND HOSPITAL</t>
  </si>
  <si>
    <t>ARNOT OGDEN MEDICAL CENTER</t>
  </si>
  <si>
    <t>ST JOSEPH HOSPITAL OF CHEEKTOWAGA N</t>
  </si>
  <si>
    <t>COLUMBIA MEMORIAL HOSPITAL</t>
  </si>
  <si>
    <t>JONES MEMORIAL HOSPITAL</t>
  </si>
  <si>
    <t>NY EYE AND EAR INFIRMARY</t>
  </si>
  <si>
    <t>NEW YORK-PRESBYTERIAN HOSPITAL</t>
  </si>
  <si>
    <t>KENMORE MERCY HOSPITAL</t>
  </si>
  <si>
    <t>OLEAN GENERAL HOSPITAL</t>
  </si>
  <si>
    <t>NYACK HOSPITAL</t>
  </si>
  <si>
    <t>NORTH SHORE UNIVERSITY HOSPITAL</t>
  </si>
  <si>
    <t>PECONIC BAY MEDICAL CENTER</t>
  </si>
  <si>
    <t>ST JOSEPH'S HOSPITAL, INC</t>
  </si>
  <si>
    <t>BERTRAND CHAFFEE HOSPITAL</t>
  </si>
  <si>
    <t>ONEIDA HEALTHCARE CENTER</t>
  </si>
  <si>
    <t>LENOX HILL HOSPITAL</t>
  </si>
  <si>
    <t>ROCHESTER GENERAL HOSPITAL</t>
  </si>
  <si>
    <t>ORANGE REGIONAL MEDICAL CENTER</t>
  </si>
  <si>
    <t>JACOBI MEDICAL CENTER</t>
  </si>
  <si>
    <t>ELMHURST HOSPITAL CENTER</t>
  </si>
  <si>
    <t>TLC HEALTH NETWORK</t>
  </si>
  <si>
    <t>CABRINI MEDICAL CENTER</t>
  </si>
  <si>
    <t>BON SECOURS COMMUNITY HOSPITAL</t>
  </si>
  <si>
    <t>MARY IMOGENE BASSETT HOSPITAL</t>
  </si>
  <si>
    <t>ST JOSEPH'S HOSPITAL HEALTH CENTER</t>
  </si>
  <si>
    <t>BROOKHAVEN MEMORIAL HOSPITAL MEDICA</t>
  </si>
  <si>
    <t>IRA DAVENPORT MEMORIAL HOSPITAL, IN</t>
  </si>
  <si>
    <t>ST JAMES MERCY HOSPITAL</t>
  </si>
  <si>
    <t>LONG ISLAND COLLEGE HOSPITAL</t>
  </si>
  <si>
    <t>ELLIS HOSPITAL</t>
  </si>
  <si>
    <t>MEMORIAL HOSPITAL FOR CANCER AND AL</t>
  </si>
  <si>
    <t>SAMARITAN MEDICAL CENTER</t>
  </si>
  <si>
    <t>GOOD SAMARITAN HOSPITAL OF SUFFERN</t>
  </si>
  <si>
    <t>COMMUNITY-GENERAL HOSPITAL OF GREAT</t>
  </si>
  <si>
    <t>STATEN ISLAND UNIVERSITY HOSPITAL</t>
  </si>
  <si>
    <t>NORTHERN WESTCHESTER HOSPITAL</t>
  </si>
  <si>
    <t>EASTERN NIAGARA HOSPITAL</t>
  </si>
  <si>
    <t>HIGHLAND HOSPITAL</t>
  </si>
  <si>
    <t>00801</t>
  </si>
  <si>
    <t>WESTFIELD MEMORIAL HOSPITAL, INC</t>
  </si>
  <si>
    <t>WINTHROP-UNIVERSITY HOSPITAL</t>
  </si>
  <si>
    <t>BETH ISRAEL MEDICAL CENTER</t>
  </si>
  <si>
    <t>CORTLAND REGIONAL MEDICAL CENTER, I</t>
  </si>
  <si>
    <t>EDWARD JOHN  NOBLE HOSPITAL OF GOUV</t>
  </si>
  <si>
    <t>GLEN COVE HOSPITAL</t>
  </si>
  <si>
    <t>ST FRANCIS HOSPITAL, ROSLYN</t>
  </si>
  <si>
    <t>SOUND SHORE MEDICAL CENTER OF WESTS</t>
  </si>
  <si>
    <t>JOHN T MATHER MEMORIAL HOSPITAL  OF</t>
  </si>
  <si>
    <t>MOUNT ST MARY'S HOSPITAL AND  HEALT</t>
  </si>
  <si>
    <t>ALBANY MEDICAL CENTER / SOUTH CLINI</t>
  </si>
  <si>
    <t>GLENS FALLS HOSPITAL</t>
  </si>
  <si>
    <t>FLUSHING HOSPITAL MEDICAL CENTER</t>
  </si>
  <si>
    <t>MAIMONIDES MEDICAL CENTER</t>
  </si>
  <si>
    <t>LONG ISLAND JEWISH MEDICAL CENTER</t>
  </si>
  <si>
    <t>CONEY ISLAND HOSPITAL</t>
  </si>
  <si>
    <t>CANTON-POTSDAM HOSPITAL</t>
  </si>
  <si>
    <t>SOUTH NASSAU COMMUNITIES HOSPITAL</t>
  </si>
  <si>
    <t>METROPOLITAN HOSPITAL CENTER</t>
  </si>
  <si>
    <t>KINGSBROOK JEWISH MEDICAL CENTER</t>
  </si>
  <si>
    <t>KINGS COUNTY HOSPITAL CENTER</t>
  </si>
  <si>
    <t>CROUSE HOSPITAL</t>
  </si>
  <si>
    <t>BELLEVUE HOSPITAL CENTER</t>
  </si>
  <si>
    <t>ST ANTHONY COMMUNITY HOSPITAL</t>
  </si>
  <si>
    <t>ST JOHN'S RIVERSIDE HOSPITAL</t>
  </si>
  <si>
    <t>CLAXTON-HEPBURN MEDICAL CENTER</t>
  </si>
  <si>
    <t>LEWIS COUNTY GENERAL HOSPITAL</t>
  </si>
  <si>
    <t>NYU HOSPITALS CENTER</t>
  </si>
  <si>
    <t>ROME MEMORIAL HOSPITAL, INC</t>
  </si>
  <si>
    <t>OSWEGO HOSPITAL</t>
  </si>
  <si>
    <t>ERIE COUNTY MEDICAL CENTER</t>
  </si>
  <si>
    <t>WYCKOFF HEIGHTS MEDICAL CENTER</t>
  </si>
  <si>
    <t>SARATOGA HOSPITAL</t>
  </si>
  <si>
    <t>MASSENA MEMORIAL HOSPITAL</t>
  </si>
  <si>
    <t>BENEDICTINE HOSPITAL</t>
  </si>
  <si>
    <t>LONG BEACH MEDICAL CENTER</t>
  </si>
  <si>
    <t>UNITY HOSPITAL OF ROCHESTER</t>
  </si>
  <si>
    <t>BROOKS MEMORIAL HOSPITAL</t>
  </si>
  <si>
    <t>ST VINCENT'S MIDTOWN HOSPITAL</t>
  </si>
  <si>
    <t>QUEENS HOSPITAL CENTER</t>
  </si>
  <si>
    <t>00805</t>
  </si>
  <si>
    <t>SETON HEALTH SYSTEM-ST MARY'S CAMPU</t>
  </si>
  <si>
    <t>BROOKDALE HOSPITAL MEDICAL CENTER</t>
  </si>
  <si>
    <t>WESTCHESTER MEDICAL CENTER</t>
  </si>
  <si>
    <t>AUBURN MEMORIAL HOSPITAL</t>
  </si>
  <si>
    <t>NEW YORK METHODIST HOSPITAL</t>
  </si>
  <si>
    <t>NICHOLAS H NOYES MEMORIAL HOSPITAL</t>
  </si>
  <si>
    <t>WOMAN'S CHRISTIAN ASSOCIATION</t>
  </si>
  <si>
    <t>HARLEM HOSPITAL CENTER</t>
  </si>
  <si>
    <t>UNIVERSITY HOSPITAL S U N Y HEALTH</t>
  </si>
  <si>
    <t>VICTORY MEMORIAL HOSPITAL</t>
  </si>
  <si>
    <t>ST CHARLES HOSPITAL</t>
  </si>
  <si>
    <t>MANHATTAN EYE EAR AND THROAT HOSPIT</t>
  </si>
  <si>
    <t>COMMUNITY MEMORIAL HOSPITAL, INC</t>
  </si>
  <si>
    <t>CHAMPLAIN VALLEY PHYSICIANS HOSPITA</t>
  </si>
  <si>
    <t>PHELPS MEMORIAL HOSPITAL ASSN</t>
  </si>
  <si>
    <t>CARTHAGE AREA HOSPITAL, INC</t>
  </si>
  <si>
    <t>ST LUKE'S CORNWALL HOSPITAL</t>
  </si>
  <si>
    <t>CLIFTON SPRINGS HOSPITAL AND CLINIC</t>
  </si>
  <si>
    <t>HUDSON VALLEY HOSPITAL CENTER</t>
  </si>
  <si>
    <t>COBLESKILL REGIONAL HOSPITAL</t>
  </si>
  <si>
    <t>HOSPITAL FOR SPECIAL SURGERY</t>
  </si>
  <si>
    <t>PUTNAM HOSPITAL CENTER</t>
  </si>
  <si>
    <t>NATHAN LITTAUER HOSPITAL</t>
  </si>
  <si>
    <t>CORNING HOSPITAL</t>
  </si>
  <si>
    <t>STRONG MEMORIAL HOSPITAL</t>
  </si>
  <si>
    <t>GOOD SAMARITAN HOSPITAL MEDICAL CEN</t>
  </si>
  <si>
    <t>SVCMC-ST VINCENT'S CTRS  NY &amp; WEST</t>
  </si>
  <si>
    <t>WHITE PLAINS HOSPITAL CENTER</t>
  </si>
  <si>
    <t>LUTHERAN MEDICAL CENTER</t>
  </si>
  <si>
    <t>CAYUGA MEDICAL CENTER AT ITHACA</t>
  </si>
  <si>
    <t>NEW YORK WESTCHESTER SQUARE MEDICAL</t>
  </si>
  <si>
    <t>PLAINVIEW HOSPITAL</t>
  </si>
  <si>
    <t>NEW ISLAND HOSPITAL</t>
  </si>
  <si>
    <t>BELLEVUE WOMAN'S HOSPITAL</t>
  </si>
  <si>
    <t>SOUTHAMPTON HOSPITAL</t>
  </si>
  <si>
    <t>UNIVERSITY HOSPITAL OF BROOKLYN ( D</t>
  </si>
  <si>
    <t>FOREST HILLS HOSPITAL</t>
  </si>
  <si>
    <t>ROSWELL PARK CANCER INSTITUTE</t>
  </si>
  <si>
    <t>CARITAS HEALTH CARE, INC</t>
  </si>
  <si>
    <t>FRANKLIN HOSPITAL</t>
  </si>
  <si>
    <t>NORTH CENTRAL BRONX HOSPITAL</t>
  </si>
  <si>
    <t>CATSKILL REGIONAL MEDICAL CENTER</t>
  </si>
  <si>
    <t>HOSPITAL FOR JOINT DISEASES ORTHOPA</t>
  </si>
  <si>
    <t>NORTH GENERAL HOSPITAL</t>
  </si>
  <si>
    <t>UNIVERSITY HOSPITAL ( STONY BROOK )</t>
  </si>
  <si>
    <t>UNITED HEALTH SERVICES HOSPITALS, I</t>
  </si>
  <si>
    <t>ST JOHN'S EPISCOPAL HOSPITAL AT SOU</t>
  </si>
  <si>
    <t>WOODHULL MEDICAL AND MENTAL HEALTH</t>
  </si>
  <si>
    <t>INTERFAITH MEDICAL CENTER</t>
  </si>
  <si>
    <t>ST BARNABAS HOSPITAL</t>
  </si>
  <si>
    <t>ST CATHERINE OF SIENA HOSPITAL</t>
  </si>
  <si>
    <t>MONROE COMMUNITY HOSPITAL</t>
  </si>
  <si>
    <t>WINIFRED MASTERSON BURKE REHABILITA</t>
  </si>
  <si>
    <t>HELEN HAYES HOSPITAL</t>
  </si>
  <si>
    <t>SUNNYVIEW HOSPITAL AND REHABILITATI</t>
  </si>
  <si>
    <t>EDDY COHOES REHABILITATION CENTER</t>
  </si>
  <si>
    <t>00310</t>
  </si>
  <si>
    <t>CAROLINAS MEDICAL CENTER-NORTHEAST</t>
  </si>
  <si>
    <t>MEMORIAL MISSION HOSPITAL AND ASHEV</t>
  </si>
  <si>
    <t>NORTHERN HOSPITAL OF SURRY COUNTY</t>
  </si>
  <si>
    <t>HIGH POINT REGIONAL HOSPITAL</t>
  </si>
  <si>
    <t>SCOTLAND MEMORIAL HOSPITAL</t>
  </si>
  <si>
    <t>SPRUCE PINE COMMUNITY HOSPITAL</t>
  </si>
  <si>
    <t>ANGEL MEDICAL CENTER</t>
  </si>
  <si>
    <t>RUTHERFORD HOSPITAL INC</t>
  </si>
  <si>
    <t>FORSYTH MEMORIAL HOSPITAL</t>
  </si>
  <si>
    <t>ROWAN REGIONAL MEDICAL CENTER</t>
  </si>
  <si>
    <t>HARRIS REGIONAL HOSPITAL, INC</t>
  </si>
  <si>
    <t>MARGARET R PARDEE MEMORIAL HOSPITAL</t>
  </si>
  <si>
    <t>CENTRAL CAROLINA HOSPITAL</t>
  </si>
  <si>
    <t>CLEVELAND REGIONAL MEDICAL CENTER</t>
  </si>
  <si>
    <t>PARK RIDGE HOSPITAL</t>
  </si>
  <si>
    <t>SAMPSON REGIONAL MEDICAL CENTER</t>
  </si>
  <si>
    <t>HAYWOOD REGIONAL MEDICAL CENTER</t>
  </si>
  <si>
    <t>LENOIR MEMORIAL HOSPITAL</t>
  </si>
  <si>
    <t>CAPE FEAR VALLEY MEDICAL CENTER</t>
  </si>
  <si>
    <t>DUKE UNIVERSITY HOSPITAL</t>
  </si>
  <si>
    <t>GASTON MEMORIAL HOSPITAL</t>
  </si>
  <si>
    <t>FIRSTHEALTH RICHMOND MEMORIAL HOSPI</t>
  </si>
  <si>
    <t>FRANKLIN REGIONAL MEDICAL CENTER</t>
  </si>
  <si>
    <t>KINGS MOUNTAIN HOSPITAL INC</t>
  </si>
  <si>
    <t>BEAUFORT COUNTY HOSPITAL</t>
  </si>
  <si>
    <t>IREDELL MEMORIAL HOSPITAL INC</t>
  </si>
  <si>
    <t>PITT COUNTY MEMORIAL HOSPITAL</t>
  </si>
  <si>
    <t>ONSLOW MEMORIAL HOSPITAL</t>
  </si>
  <si>
    <t>NORTH CAROLINA BAPTIST HOSPITAL</t>
  </si>
  <si>
    <t>NORTH CAROLINA SPECIALTY HOSPITAL</t>
  </si>
  <si>
    <t>SOUTHEASTERN REGIONAL MEDICAL CENTE</t>
  </si>
  <si>
    <t>WATAUGA MEDICAL CENTER</t>
  </si>
  <si>
    <t>VALDESE GENERAL HOSPITAL INC</t>
  </si>
  <si>
    <t>MOREHEAD MEMORIAL HOSPITAL</t>
  </si>
  <si>
    <t>UNIVERSITY OF NORTH CAROLINA HOSPIT</t>
  </si>
  <si>
    <t>WILKES REGIONAL MEDICAL CENTER</t>
  </si>
  <si>
    <t>COLUMBUS REGIONAL HEALTHCARE SYSTEM</t>
  </si>
  <si>
    <t>WAKEMED, RALEIGH CAMPUS</t>
  </si>
  <si>
    <t>ALAMANCE REGIONAL MEDICAL CENTER</t>
  </si>
  <si>
    <t>BETSY JOHNSON REGIONAL  HOSPITAL</t>
  </si>
  <si>
    <t>ASHE MEMORIAL HOSPITAL</t>
  </si>
  <si>
    <t>DUKE HEALTH RALEIGH HOSPITAL</t>
  </si>
  <si>
    <t>GRACE HOSPITAL INC</t>
  </si>
  <si>
    <t>ANSON COMMUNITY HOSPITAL</t>
  </si>
  <si>
    <t>THOMASVILLE MEDICAL CENTER</t>
  </si>
  <si>
    <t>THE MCDOWELL HOSPITAL</t>
  </si>
  <si>
    <t>JOHNSTON MEMORIAL HOSPITAL</t>
  </si>
  <si>
    <t>MOSES H CONE MEMORIAL HOSPITAL, THE</t>
  </si>
  <si>
    <t>LEXINGTON MEMORIAL HOSPITAL INC</t>
  </si>
  <si>
    <t>HUGH CHATHAM MEMORIAL HOSPITAL</t>
  </si>
  <si>
    <t>CAROLINAS MED CENTER-MERCY</t>
  </si>
  <si>
    <t>ROANOKE CHOWAN HOSPITAL</t>
  </si>
  <si>
    <t>CRAWLEY MEMORIAL HOSPITAL</t>
  </si>
  <si>
    <t>SANDHILLS REGIONAL MEDICAL CENTER</t>
  </si>
  <si>
    <t>HERITAGE HOSPITAL</t>
  </si>
  <si>
    <t>ALBEMARLE HOSPITAL AUTHORITY</t>
  </si>
  <si>
    <t>CAROLINAS MEDICAL CENTER/BEHAV HEAL</t>
  </si>
  <si>
    <t>REX HOSPITAL</t>
  </si>
  <si>
    <t>FIRSTHEALTH MOORE REGIONAL HOSPITAL</t>
  </si>
  <si>
    <t>FRYE REGIONAL MEDICAL CENTER</t>
  </si>
  <si>
    <t>STANLY REGIONAL MEDICAL CENTER</t>
  </si>
  <si>
    <t>DUPLIN GENERAL HOSPITAL</t>
  </si>
  <si>
    <t>J ARTHUR DOSHER MEMORIAL HOSPITAL</t>
  </si>
  <si>
    <t>RANDOLPH HOSPITAL</t>
  </si>
  <si>
    <t>WILSON MEDICAL CENTER</t>
  </si>
  <si>
    <t>GRANVILLE MEDICAL CENTER</t>
  </si>
  <si>
    <t>LAKE NORMAN REGIONAL MEDICAL CENTER</t>
  </si>
  <si>
    <t>CAROLINAS MEDICAL CENTER-UNION</t>
  </si>
  <si>
    <t>CRAVEN REGIONAL MEDICAL CENTER</t>
  </si>
  <si>
    <t>MARIA PARHAM HOSPITAL</t>
  </si>
  <si>
    <t>MARTIN GENERAL HOSPITAL</t>
  </si>
  <si>
    <t>CENTRAL REGIONAL HOSPITAL</t>
  </si>
  <si>
    <t>NEW HANOVER REGIONAL MEDICAL CENTER</t>
  </si>
  <si>
    <t>CARTERET GENERAL HOSPITAL</t>
  </si>
  <si>
    <t>CATAWBA VALLEY MEDICAL CENTER</t>
  </si>
  <si>
    <t>DAVIS REGIONAL MEDICAL CENTER</t>
  </si>
  <si>
    <t>LINCOLN MEDICAL CENTER</t>
  </si>
  <si>
    <t>NASH GENERAL HOSPITAL</t>
  </si>
  <si>
    <t>HALIFAX REGIONAL MEDICAL CENTER INC</t>
  </si>
  <si>
    <t>PRESBYTERIAN-ORTHOPAEDIC HOSPITAL</t>
  </si>
  <si>
    <t>DURHAM REGIONAL HOSPITAL</t>
  </si>
  <si>
    <t>CHEROKEE INDIAN HOSPITAL AUTHORITY</t>
  </si>
  <si>
    <t>BRUNSWICK COMMUNITY HOSPITAL</t>
  </si>
  <si>
    <t>PERSON MEMORIAL HOSPITAL</t>
  </si>
  <si>
    <t>MURPHY MEDICAL CENTER INC</t>
  </si>
  <si>
    <t>CAROLINAS MED CTR-UNIVERSITY</t>
  </si>
  <si>
    <t>WILMINGTON TREATMENT CENTER</t>
  </si>
  <si>
    <t>PRESBYTERIAN HOSPITAL MATTHEWS</t>
  </si>
  <si>
    <t>WAKEMED, CARY HOSPITAL</t>
  </si>
  <si>
    <t>PRESBYTERIAN HOSPITAL HUNTERSVILLE</t>
  </si>
  <si>
    <t>ST JOSEPH'S HOSPITAL &amp; HEALTH CENTE</t>
  </si>
  <si>
    <t>TRINITY HOSPITALS</t>
  </si>
  <si>
    <t>JAMESTOWN HOSPITAL</t>
  </si>
  <si>
    <t>HEART OF AMERICA MEDICAL CENTER</t>
  </si>
  <si>
    <t>MERITCARE HEALTH SYSTEM</t>
  </si>
  <si>
    <t>TOWNER COUNTY MEDICAL CENTER</t>
  </si>
  <si>
    <t>MEDCENTER ONE</t>
  </si>
  <si>
    <t>ALTRU HOSPITAL</t>
  </si>
  <si>
    <t>P H S INDIAN HOSP AT BELCOURT-QUENT</t>
  </si>
  <si>
    <t>P H S INDIAN HOSPITAL AT FORT YATES</t>
  </si>
  <si>
    <t>INNOVIS HEALTH</t>
  </si>
  <si>
    <t>MERCY HOSPITAL ANDERSON</t>
  </si>
  <si>
    <t>SAMARITAN HOSPITAL - PEOPLES HOSPIT</t>
  </si>
  <si>
    <t>UNIVERSITY HOSPITAL, INC</t>
  </si>
  <si>
    <t>RIVERSIDE METHODIST HOSPITAL</t>
  </si>
  <si>
    <t>SOUTHERN OHIO MEDICAL CENTER</t>
  </si>
  <si>
    <t>LIMA MEMORIAL HEALTH SYSTEM</t>
  </si>
  <si>
    <t>MOUNT CARMEL ST ANN'S HOSPITAL</t>
  </si>
  <si>
    <t>WILSON MEMORIAL HOSPITAL</t>
  </si>
  <si>
    <t>O'BLENESS MEMORIAL HOSPITAL</t>
  </si>
  <si>
    <t>JEWISH HOSPITAL, THE</t>
  </si>
  <si>
    <t>GRANT MEDICAL CENTER</t>
  </si>
  <si>
    <t>SUMMA  HEALTH SYSTEM BARBERTON HOSP</t>
  </si>
  <si>
    <t>SUMMA HEALTH SYSTEMS HOSPITALS</t>
  </si>
  <si>
    <t>FIRELANDS REGIONAL MEDICAL CENTER</t>
  </si>
  <si>
    <t>GREENE MEMORIAL HOSPITAL</t>
  </si>
  <si>
    <t>AKRON GENERAL MEDICAL CENTER</t>
  </si>
  <si>
    <t>WOOD COUNTY HOSPITAL</t>
  </si>
  <si>
    <t>JOINT TOWNSHIP DISTRICT MEMORIAL HO</t>
  </si>
  <si>
    <t>MOUNT CARMEL HEALTH</t>
  </si>
  <si>
    <t>WOOSTER COMMUNITY HOSPITAL</t>
  </si>
  <si>
    <t>ST VINCENT CHARITY HOSPITAL</t>
  </si>
  <si>
    <t>DEACONESS HOSPITAL</t>
  </si>
  <si>
    <t>GENESIS HEALTHCARE SYSTEM</t>
  </si>
  <si>
    <t>KNOX COMMUNITY HOSPITAL</t>
  </si>
  <si>
    <t>PARMA COMMUNITY GENERAL HOSPITAL</t>
  </si>
  <si>
    <t>WAYNE HOSPITAL</t>
  </si>
  <si>
    <t>MCCULLOUGH-HYDE MEMORIAL HOSPITAL</t>
  </si>
  <si>
    <t>UNIVERSITY OF TOLEDO MEDICAL CENTER</t>
  </si>
  <si>
    <t>MIAMI VALLEY HOSPITAL</t>
  </si>
  <si>
    <t>HOLZER MEDICAL CENTER</t>
  </si>
  <si>
    <t>FORUM HEALTH TRUMBULL MEMORIAL HOSP</t>
  </si>
  <si>
    <t>MERCY HOSPITAL FAIRFIELD</t>
  </si>
  <si>
    <t>MERCER COUNTY JOINT TOWNSHIP COMMUN</t>
  </si>
  <si>
    <t>METRO HEALTH MEDICAL CENTER</t>
  </si>
  <si>
    <t>OHIO STATE UNIVERSITY HOSPITAL EAST</t>
  </si>
  <si>
    <t>ST ELIZABETH HEALTH CENTER</t>
  </si>
  <si>
    <t>FISHER TITUS MEMORIAL HOSPITAL</t>
  </si>
  <si>
    <t>ST RITA'S MEDICAL CENTER</t>
  </si>
  <si>
    <t>TOLEDO HOSPITAL THE</t>
  </si>
  <si>
    <t>VAN WERT COUNTY HOSPITAL</t>
  </si>
  <si>
    <t>FAIRFIELD MEDICAL CENTER</t>
  </si>
  <si>
    <t>FLOWER HOSPITAL</t>
  </si>
  <si>
    <t>UHHS RICHMOND HEIGHTS HOSPITAL</t>
  </si>
  <si>
    <t>ATRIUM MEDICAL CENTER</t>
  </si>
  <si>
    <t>FAIRVIEW HOSPITAL</t>
  </si>
  <si>
    <t>ROBINSON MEMORIAL HOSPITAL</t>
  </si>
  <si>
    <t>KETTERING MEDICAL CENTER</t>
  </si>
  <si>
    <t>EAST OHIO REGIONAL HOSPITAL</t>
  </si>
  <si>
    <t>ST CHARLES MERCY HOSPITAL</t>
  </si>
  <si>
    <t>EUCLID HOSPITAL</t>
  </si>
  <si>
    <t>AULTMAN HOSPITAL</t>
  </si>
  <si>
    <t>OHIO STATE UNIVERSITY HOSPITALS</t>
  </si>
  <si>
    <t>SPRINGFIELD REGIONAL MEDICAL CENTER</t>
  </si>
  <si>
    <t>LUTHERAN HOSPITAL</t>
  </si>
  <si>
    <t>MERCY HOSPITAL OF TIFFIN</t>
  </si>
  <si>
    <t>MEDINA GENERAL HOSPITAL</t>
  </si>
  <si>
    <t>MEMORIAL HOSPITAL OF UNION COUNTY</t>
  </si>
  <si>
    <t>BLANCHARD VALLEY HOSPITAL</t>
  </si>
  <si>
    <t>EAST LIVERPOOL CITY HOSPITAL</t>
  </si>
  <si>
    <t>LAKE HOSPITAL SYSTEM INC</t>
  </si>
  <si>
    <t>AFFINITY MEDICAL CENTER - MASSILLON</t>
  </si>
  <si>
    <t>HURON HOSPITAL</t>
  </si>
  <si>
    <t>BELLEVUE HOSPITAL</t>
  </si>
  <si>
    <t>COSHOCTON COUNTY MEMORIAL HOSPITAL</t>
  </si>
  <si>
    <t>ST VINCENT MERCY MEDICAL CENTER</t>
  </si>
  <si>
    <t>MERCY FRANCISCAN HOSPITAL WESTERN H</t>
  </si>
  <si>
    <t>UHHS BEDFORD MEDICAL CENTER</t>
  </si>
  <si>
    <t>BROWN COUNTY HOSPITAL</t>
  </si>
  <si>
    <t>MEDCENTRAL HEALTH SYSTEM</t>
  </si>
  <si>
    <t>COMMUNITY HOSPITALS AND WELLNESS CE</t>
  </si>
  <si>
    <t>ST JOHN WEST SHORE HOSPITAL</t>
  </si>
  <si>
    <t>ASHTABULA COUNTY MEDICAL CENTER</t>
  </si>
  <si>
    <t>HOSPITAL FOR ORTHOPAEDIC AND SPECIA</t>
  </si>
  <si>
    <t>ALLIANCE COMMUNITY HOSPITAL</t>
  </si>
  <si>
    <t>FORT HAMILTON HUGHES MEMORIAL HOSPI</t>
  </si>
  <si>
    <t>GRANDVIEW HOSPITAL &amp; MEDICAL CENTER</t>
  </si>
  <si>
    <t>UNIVERSITY HOSPITALS OF CLEVELAND</t>
  </si>
  <si>
    <t>NORTHSIDE MEDICAL CENTER</t>
  </si>
  <si>
    <t>MARYMOUNT HOSPITAL</t>
  </si>
  <si>
    <t>SOUTH POINTE HOSPITAL</t>
  </si>
  <si>
    <t>EMH REGIONAL MEDICAL CENTER</t>
  </si>
  <si>
    <t>MARIETTA MEMORIAL HOSPITAL</t>
  </si>
  <si>
    <t>JOEL POMERENE MEMORIAL HOSPITAL</t>
  </si>
  <si>
    <t>CUYAHOGA FALLS GENERAL HOSPITAL</t>
  </si>
  <si>
    <t>AFFINITY MEDICAL CENTER</t>
  </si>
  <si>
    <t>BELMONT COMMUNITY HOSPITAL</t>
  </si>
  <si>
    <t>SOUTHWEST GENERAL HEALTH CENTER</t>
  </si>
  <si>
    <t>ADENA REGIONAL MEDICAL CENTER</t>
  </si>
  <si>
    <t>ST JOSEPH HEALTH CENTER</t>
  </si>
  <si>
    <t>BERGER HOSPITAL</t>
  </si>
  <si>
    <t>COMMUNITY HEALTH PARTNERS OF OH-WES</t>
  </si>
  <si>
    <t>UPPER VALLEY MEDICAL CENTER</t>
  </si>
  <si>
    <t>CMH REGIONAL HEALTH SYSTEM</t>
  </si>
  <si>
    <t>BETHESDA NORTH HOSPITAL</t>
  </si>
  <si>
    <t>CLEVELAND CLINIC FOUNDATION</t>
  </si>
  <si>
    <t>SALEM COMMUNITY HOSPITAL</t>
  </si>
  <si>
    <t>COMMUNITY HOSPITAL OF SPRINGFIELD A</t>
  </si>
  <si>
    <t>MADISON COUNTY HOSPITAL INC</t>
  </si>
  <si>
    <t>UH GEAUGA MEDICAL CENTER</t>
  </si>
  <si>
    <t>WADSWORTH RITTMAN HOSPITAL</t>
  </si>
  <si>
    <t>MARY RUTAN HOSPITAL</t>
  </si>
  <si>
    <t>SOUTHEASTERN OHIO REGIONAL MEDICAL</t>
  </si>
  <si>
    <t>TRINITY HEALTH SYSTEM</t>
  </si>
  <si>
    <t>LAKEWOOD HOSPITAL</t>
  </si>
  <si>
    <t>LICKING MEMORIAL HOSPITAL</t>
  </si>
  <si>
    <t>HILLCREST HOSPITAL</t>
  </si>
  <si>
    <t>MERCY FRANCISCAN HOSPITAL - MT AIRY</t>
  </si>
  <si>
    <t>MERCY HOSPITAL CLERMONT</t>
  </si>
  <si>
    <t>KETTERING MEDICAL CENTER - SYCAMORE</t>
  </si>
  <si>
    <t>JAMES CANCER HOSPITAL &amp; SOLOVE RESE</t>
  </si>
  <si>
    <t>GLENBEIGH</t>
  </si>
  <si>
    <t>WOODS AT PARKSIDE,THE</t>
  </si>
  <si>
    <t>DAYTON HEART HOSPITAL</t>
  </si>
  <si>
    <t>BAY PARK COMMUNITY HOSPITAL</t>
  </si>
  <si>
    <t>THREE GABLES SURGERY CENTER, LLC</t>
  </si>
  <si>
    <t>ST ANNE MERCY HOSPITAL</t>
  </si>
  <si>
    <t>INSTITUTE FOR ORTHOPEDIC SURGERY</t>
  </si>
  <si>
    <t>MOUNT CARMEL NEW ALBANY SURGICAL HO</t>
  </si>
  <si>
    <t>BUTLER COUNTY MEDICAL CENTER</t>
  </si>
  <si>
    <t>MERCY HOSPITAL OF DEFIANCE</t>
  </si>
  <si>
    <t>UNIVERSITY POINTE SURGICAL HOSPITAL</t>
  </si>
  <si>
    <t>MEDICAL CENTER AT ELIZABETH PLACE</t>
  </si>
  <si>
    <t>REGENCY HOSPITAL OF TOLEDO</t>
  </si>
  <si>
    <t>ST ELIZABETH BOARDMAN HEALTH CENTER</t>
  </si>
  <si>
    <t>00340</t>
  </si>
  <si>
    <t>HILLCREST MEDICAL CENTER</t>
  </si>
  <si>
    <t>WOODWARD REGIONAL HOSPITAL</t>
  </si>
  <si>
    <t>INTEGRIS BAPTIST REG HEALTH CENTER</t>
  </si>
  <si>
    <t>PONCA CITY MEDICAL CENTER</t>
  </si>
  <si>
    <t>NEWMAN MEMORIAL HOSPITAL</t>
  </si>
  <si>
    <t>NORMAN REGIONAL HOSPITAL</t>
  </si>
  <si>
    <t>MERCY HEALTH CENTER, INC</t>
  </si>
  <si>
    <t>MEDICAL CENTER OF SOUTHEASTERN OKLA</t>
  </si>
  <si>
    <t>INTEGRIS MAYES COUNTY MEDICAL CENTE</t>
  </si>
  <si>
    <t>INTEGRIS BASS BAPTIST HEALTH CENTER</t>
  </si>
  <si>
    <t>JANE PHILLIPS MEDICAL CENTER</t>
  </si>
  <si>
    <t>VALLEY VIEW REGIONAL HOSPITAL</t>
  </si>
  <si>
    <t>JACKSON COUNTY MEMORIAL HOSPITAL</t>
  </si>
  <si>
    <t>DUNCAN REGIONAL HOSPITAL, INC</t>
  </si>
  <si>
    <t>MUSKOGEE REGIONAL MEDICAL CENTER</t>
  </si>
  <si>
    <t>ST MARY'S REGIONAL MEDICAL CENTER</t>
  </si>
  <si>
    <t>INTEGRIS BAPTIST MEDICAL CENTER</t>
  </si>
  <si>
    <t>INTEGRIS CLINTON REGIONAL HOSPITAL</t>
  </si>
  <si>
    <t>INTEGRIS BLACKWELL REGIONAL HOSPITA</t>
  </si>
  <si>
    <t>MCALESTER REGIONAL HEALTH CENTER</t>
  </si>
  <si>
    <t>HARMON MEMORIAL HOSPITAL</t>
  </si>
  <si>
    <t>ST ANTHONY HOSPITAL</t>
  </si>
  <si>
    <t>CLAREMORE REGIONAL HOSPITAL</t>
  </si>
  <si>
    <t>EASTERN OKLAHOMA MEDICAL CENTER</t>
  </si>
  <si>
    <t>BRISTOW MEDICAL CENTER</t>
  </si>
  <si>
    <t>MERCY MEMORIAL HEALTH CENTER</t>
  </si>
  <si>
    <t>MCCURTAIN MEMORIAL HOSPITAL</t>
  </si>
  <si>
    <t>STILLWATER MEDICAL CENTER</t>
  </si>
  <si>
    <t>MEMORIAL HOSPITAL &amp; PHYSICIAN GROUP</t>
  </si>
  <si>
    <t>COMANCHE COUNTY MEMORIAL HOSPITAL</t>
  </si>
  <si>
    <t>OKMULGEE MEMORIAL HOSPITAL</t>
  </si>
  <si>
    <t>PAWNEE MUNICIPAL HOSPITAL</t>
  </si>
  <si>
    <t>CRAIG GENERAL HOSPITAL</t>
  </si>
  <si>
    <t>LATIMER COUNTY GENERAL HOSPITAL</t>
  </si>
  <si>
    <t>OKLAHOMA STATE UNIVERSITY MEDICAL C</t>
  </si>
  <si>
    <t>SHARE MEMORIAL HOSPITAL</t>
  </si>
  <si>
    <t>PUSHMATAHA CTY-TN OF ANTLERS HOSP A</t>
  </si>
  <si>
    <t>HASKELL COUNTY HEALTHCARE SYSTEM</t>
  </si>
  <si>
    <t>TAHLEQUAH CITY HOSPITAL</t>
  </si>
  <si>
    <t>SAINT FRANCIS HOSPITAL, INC</t>
  </si>
  <si>
    <t>O U MEDICAL CENTER</t>
  </si>
  <si>
    <t>MIDWEST REGIONAL MEDICAL CENTER</t>
  </si>
  <si>
    <t>SOUTHWESTERN MEDICAL CENTER</t>
  </si>
  <si>
    <t>CUSHING REGIONAL HOSPITAL</t>
  </si>
  <si>
    <t>CHOCTAW MEMORIAL HOSPITAL</t>
  </si>
  <si>
    <t>SAYRE MEMORIAL HOSPITAL, INC</t>
  </si>
  <si>
    <t>BONE AND JOINT HOSPITAL</t>
  </si>
  <si>
    <t>INTEGRIS SOUTHWEST MEDICAL CENTER</t>
  </si>
  <si>
    <t>SEQUOYAH MEMORIAL HOSPITAL</t>
  </si>
  <si>
    <t>INTEGRIS GROVE GENERAL HOSPITAL</t>
  </si>
  <si>
    <t>ST JOHN MEDICAL CENTER, INC</t>
  </si>
  <si>
    <t>MEMORIAL HOSPITAL OF TEXAS COUNTY</t>
  </si>
  <si>
    <t>PERRY MEMORIAL HOSPITAL</t>
  </si>
  <si>
    <t>EDMOND MEDICAL CENTER</t>
  </si>
  <si>
    <t>UNITY HEALTH CENTER</t>
  </si>
  <si>
    <t>ELKVIEW GENERAL HOSPITAL</t>
  </si>
  <si>
    <t>PAULS VALLEY GENERAL HOSPITAL</t>
  </si>
  <si>
    <t>PURCELL MUNICIPAL HOSPITAL</t>
  </si>
  <si>
    <t>WAGONER COMMUNITY HOSPITAL</t>
  </si>
  <si>
    <t>COMMUNITY HOSPITAL LAKEVIEW</t>
  </si>
  <si>
    <t>USPHS LAWTON INDIAN HOSPITAL</t>
  </si>
  <si>
    <t>W W HASTINGS INDIAN HOSPITAL</t>
  </si>
  <si>
    <t>CHOCTAW NATION HEALTHCARE</t>
  </si>
  <si>
    <t>CLAREMORE INDIAN HOSPITAL</t>
  </si>
  <si>
    <t>USPHS CLINTON INDIAN HOSPITAL</t>
  </si>
  <si>
    <t>SAINT FRANCIS HOSPITAL - BROKEN ARR</t>
  </si>
  <si>
    <t>MEMORIAL HOSPITAL OF STILWELL</t>
  </si>
  <si>
    <t>CARL ALBERT INDIAN HEALTH FACILITY</t>
  </si>
  <si>
    <t>HENRYETTA MEDICAL CENTER</t>
  </si>
  <si>
    <t>SOUTHWESTERN REGIONAL MEDICAL CENTE</t>
  </si>
  <si>
    <t>NORTHWEST SURGICAL HOSPITAL</t>
  </si>
  <si>
    <t>LAKESIDE WOMEN'S HOSPITAL</t>
  </si>
  <si>
    <t>SEMINOLE MEDICAL CENTER</t>
  </si>
  <si>
    <t>SURGICAL HOSPITAL OF OKLAHOMA, L L</t>
  </si>
  <si>
    <t>SOUTHCREST HOSPITAL</t>
  </si>
  <si>
    <t>OKLAHOMA SPINE HOSPITAL</t>
  </si>
  <si>
    <t>OKLAHOMA SURGICAL HOSPITAL, LLC</t>
  </si>
  <si>
    <t>INTEGRIS CANADIAN VALLEY REGIONAL H</t>
  </si>
  <si>
    <t>OKLAHOMA CENTER FOR ORTHOPAEDIC &amp; M</t>
  </si>
  <si>
    <t>LINDSAY MUNICIPAL HOSPITAL</t>
  </si>
  <si>
    <t>OKLAHOMA HEART HOSPITAL</t>
  </si>
  <si>
    <t>TULSA SPINE &amp; SPECIALTY HOSPITAL</t>
  </si>
  <si>
    <t>SAINT FRANCIS HOSPITAL SOUTH</t>
  </si>
  <si>
    <t>ORTHOPEDIC HOSPITAL</t>
  </si>
  <si>
    <t>MCBRIDE CLINIC ORTHOPEDIC HOSPITAL,</t>
  </si>
  <si>
    <t>MOORE MEDICAL CENTER</t>
  </si>
  <si>
    <t>SOLARA HOSPITAL MUSKOGEE</t>
  </si>
  <si>
    <t>ST JOHN OWASSO</t>
  </si>
  <si>
    <t>BAILEY MEDICAL CENTER, L L C</t>
  </si>
  <si>
    <t>MID-COLUMBIA MEDICAL CENTER</t>
  </si>
  <si>
    <t>ASANTE THREE RIVERS COMMUNITY HOSPI</t>
  </si>
  <si>
    <t>PROVIDENCE ST VINCENT MEDICAL CENTE</t>
  </si>
  <si>
    <t>ASHLAND COMMUNITY HOSPITAL</t>
  </si>
  <si>
    <t>LEGACY EMANUEL HOSPITAL</t>
  </si>
  <si>
    <t>OHSU HOSPITAL AND CLINICS</t>
  </si>
  <si>
    <t>GOOD SAMARITAN REGIONAL MEDICAL CTR</t>
  </si>
  <si>
    <t>LEGACY GOOD SAMARITAN HOSPITAL</t>
  </si>
  <si>
    <t>ROGUE VALLEY MEDICAL CENTER</t>
  </si>
  <si>
    <t>MCKENZIE-WILLAMETTE MEDICAL CENTER</t>
  </si>
  <si>
    <t>TUALITY COMMUNITY HOSPITAL</t>
  </si>
  <si>
    <t>SAMARITAN ALBANY GENERAL HOSPITAL</t>
  </si>
  <si>
    <t>LEGACY MT HOOD MEDICAL CENTER</t>
  </si>
  <si>
    <t>SILVERTON HOSPITAL</t>
  </si>
  <si>
    <t>SACRED HEART MEDICAL CENTER- UNIVER</t>
  </si>
  <si>
    <t>PROVIDENCE NEWBERG MEDICAL CENTER</t>
  </si>
  <si>
    <t>WILLAMETTE FALLS HOSPITAL</t>
  </si>
  <si>
    <t>ST CHARLES MEDICAL CENTER - REDMOND</t>
  </si>
  <si>
    <t>ST CHARLES MEDICAL CENTER - BEND</t>
  </si>
  <si>
    <t>SKY LAKES MEDICAL CENTER, INC</t>
  </si>
  <si>
    <t>SALEM HOSPITAL</t>
  </si>
  <si>
    <t>HOLY ROSARY MEDICAL CENTER</t>
  </si>
  <si>
    <t>SANTIAM MEMORIAL HOSPITAL</t>
  </si>
  <si>
    <t>ADVENTIST MEDICAL CENTER</t>
  </si>
  <si>
    <t>PROVIDENCE PORTLAND MEDICAL CENTER</t>
  </si>
  <si>
    <t>WILLAMETTE VALLEY MEDICAL CENTER</t>
  </si>
  <si>
    <t>PROVIDENCE MEDFORD MEDICAL CENTER</t>
  </si>
  <si>
    <t>PROVIDENCE MILWAUKIE HOSPITAL</t>
  </si>
  <si>
    <t>LEGACY MERIDIAN PARK HOSPITAL</t>
  </si>
  <si>
    <t>BAY AREA HOSPITAL</t>
  </si>
  <si>
    <t>KAISER SUNNYSIDE MEDICAL CENTER</t>
  </si>
  <si>
    <t>VIBRA SPECIALTY HOSPITAL OF PORTLAN</t>
  </si>
  <si>
    <t>UPMC MCKEESPORT</t>
  </si>
  <si>
    <t>BLOOMSBURG HOSPITAL</t>
  </si>
  <si>
    <t>HOLY SPIRIT HOSPITAL</t>
  </si>
  <si>
    <t>GEISINGER MEDICAL CENTER</t>
  </si>
  <si>
    <t>ELLWOOD CITY HOSPITAL</t>
  </si>
  <si>
    <t>SAINT VINCENT HEALTH CENTER</t>
  </si>
  <si>
    <t>MERCY JEANNETTE HOSPITAL</t>
  </si>
  <si>
    <t>LANSDALE HOSPITAL</t>
  </si>
  <si>
    <t>EVANGELICAL COMMUNITY HOSPITAL</t>
  </si>
  <si>
    <t>JAMESON MEMORIAL HOSPITAL</t>
  </si>
  <si>
    <t>PALMERTON HOSPITAL</t>
  </si>
  <si>
    <t>NORTHEASTERN HOSPITAL</t>
  </si>
  <si>
    <t>KENSINGTON HOSPITAL</t>
  </si>
  <si>
    <t>CHESTNUT HILL HOSPITAL</t>
  </si>
  <si>
    <t>TEMPLE UNIVERSITY HOSPITAL</t>
  </si>
  <si>
    <t>UPMC MERCY</t>
  </si>
  <si>
    <t>SCHUYLKILL MEDICAL CENTER - SOUTH J</t>
  </si>
  <si>
    <t>SCHUYLKILL MEDICAL CENTER - EAST NO</t>
  </si>
  <si>
    <t>ALLE KISKI MEDICAL CENTER</t>
  </si>
  <si>
    <t>ST LUKE'S QUAKERTOWN HOSPITAL</t>
  </si>
  <si>
    <t>HERITAGE VALLEY BEAVER</t>
  </si>
  <si>
    <t>HERITAGE VALLEY SEWICKLEY</t>
  </si>
  <si>
    <t>SOMERSET HOSPITAL CENTER FOR HEALTH</t>
  </si>
  <si>
    <t>UNIONTOWN HOSPITAL</t>
  </si>
  <si>
    <t>WASHINGTON HOSPITAL, THE</t>
  </si>
  <si>
    <t>SOLDIERS AND SAILORS MEMORIAL HOSPI</t>
  </si>
  <si>
    <t>READING HOSPITAL MEDICAL CENTER</t>
  </si>
  <si>
    <t>WILLIAMSPORT HOSPITAL &amp; MEDICAL CEN</t>
  </si>
  <si>
    <t>LEWISTOWN HOSPITAL</t>
  </si>
  <si>
    <t>ST LUKE'S HOSPITAL BETHLEHEM</t>
  </si>
  <si>
    <t>ALLEGHENY GENERAL HOSPITAL</t>
  </si>
  <si>
    <t>CLEARFIELD HOSPITAL</t>
  </si>
  <si>
    <t>J C BLAIR MEMORIAL HOSPITAL</t>
  </si>
  <si>
    <t>GRAND VIEW HOSPITAL</t>
  </si>
  <si>
    <t>CARLISLE REGIONAL MEDICAL CENTER</t>
  </si>
  <si>
    <t>LANCASTER REGIONAL MEDICAL CENTER</t>
  </si>
  <si>
    <t>NASON HOSPITAL</t>
  </si>
  <si>
    <t>HAMOT MEDICAL CENTER</t>
  </si>
  <si>
    <t>GETTYSBURG HOSPITAL</t>
  </si>
  <si>
    <t>PINNACLE HEALTH HOSPITALS</t>
  </si>
  <si>
    <t>HEART OF LANCASTER REGIONAL MEDICAL</t>
  </si>
  <si>
    <t>LOWER BUCKS HOSPITAL</t>
  </si>
  <si>
    <t>LOCK HAVEN HOSPITAL</t>
  </si>
  <si>
    <t>BERWICK HOSPITAL CENTER</t>
  </si>
  <si>
    <t>ALTOONA REGIONAL HEALTH SYSTEM</t>
  </si>
  <si>
    <t>BRANDYWINE HOSPITAL</t>
  </si>
  <si>
    <t>ROBERT PACKER HOSPITAL</t>
  </si>
  <si>
    <t>JEANES HOSPITAL</t>
  </si>
  <si>
    <t>DELAWARE COUNTY MEMORIAL HOSPITAL</t>
  </si>
  <si>
    <t>SUNBURY COMMUNITY HOSPITAL</t>
  </si>
  <si>
    <t>DUBOIS REGIONAL MEDICAL CENTER</t>
  </si>
  <si>
    <t>WESTERN PENNSYLVANIA HOSPITAL</t>
  </si>
  <si>
    <t>UPMC NORTHWEST</t>
  </si>
  <si>
    <t>CLARION HOSPITAL</t>
  </si>
  <si>
    <t>MARIAN COMMUNITY HOSPITAL</t>
  </si>
  <si>
    <t>HOLY REDEEMER HOSPITAL AND MEDICAL</t>
  </si>
  <si>
    <t>LANCASTER GENERAL HOSPITAL</t>
  </si>
  <si>
    <t>MEMORIAL HOSPITAL YORK</t>
  </si>
  <si>
    <t>UPMC ST MARGARET</t>
  </si>
  <si>
    <t>KANE COMMUNITY HOSPITAL</t>
  </si>
  <si>
    <t>UPMC PASSAVANT</t>
  </si>
  <si>
    <t>MONTGOMERY HOSPITAL</t>
  </si>
  <si>
    <t>CONEMAUGH VALLEY MEMORIAL HOSPITAL</t>
  </si>
  <si>
    <t>HOSPITAL OF UNIV OF PENNSYLVANIA</t>
  </si>
  <si>
    <t>WINDBER HOSPITAL</t>
  </si>
  <si>
    <t>MEADVILLE MEDICAL CENTER</t>
  </si>
  <si>
    <t>MAGEE WOMENS HOSPITAL OF UPMC HEALT</t>
  </si>
  <si>
    <t>ARIA HEALTH</t>
  </si>
  <si>
    <t>MERCY SUBURBAN HOSPITAL</t>
  </si>
  <si>
    <t>UPMC BEDFORD</t>
  </si>
  <si>
    <t>BRADFORD REGIONAL MEDICAL CENTER</t>
  </si>
  <si>
    <t>MOSES TAYLOR HOSPITAL</t>
  </si>
  <si>
    <t>TITUSVILLE HOSPITAL</t>
  </si>
  <si>
    <t>POTTSTOWN MEMORIAL MEDICAL CENTER</t>
  </si>
  <si>
    <t>PHOENIXVILLE HOSPITAL</t>
  </si>
  <si>
    <t>UPMC  BRADDOCK</t>
  </si>
  <si>
    <t>MINERS MEDICAL CENTER</t>
  </si>
  <si>
    <t>UPMC SOUTH SIDE</t>
  </si>
  <si>
    <t>LEHIGH VALLEY HOSPITAL</t>
  </si>
  <si>
    <t>WVHCS HOSPITAL</t>
  </si>
  <si>
    <t>WAYNESBORO HOSPITAL</t>
  </si>
  <si>
    <t>MAIN LINE HOSPITAL BRYN MAWR CAMPUS</t>
  </si>
  <si>
    <t>ALBERT EINSTEIN MEDICAL CENTER</t>
  </si>
  <si>
    <t>EXCELA HEALTH WESTMORELAND REGIONAL</t>
  </si>
  <si>
    <t>WARREN GENERAL HOSPITAL</t>
  </si>
  <si>
    <t>MONONGAHELA VALLEY HOSPITAL</t>
  </si>
  <si>
    <t>CHAMBERSBURG HOSPITAL</t>
  </si>
  <si>
    <t>MAIN LINE HOSPITAL PAOLI</t>
  </si>
  <si>
    <t>ELK REGIONAL HEALTH CENTER</t>
  </si>
  <si>
    <t>MERCY FITZGERALD HOSPITAL</t>
  </si>
  <si>
    <t>OHIO VALLEY GENERAL HOSPITAL</t>
  </si>
  <si>
    <t>CANONSBURG GENERAL HOSPITAL</t>
  </si>
  <si>
    <t>EASTON HOSPITAL</t>
  </si>
  <si>
    <t>ACMH HOSPITAL</t>
  </si>
  <si>
    <t>UPMC PRESBYTERIAN SHADYSIDE</t>
  </si>
  <si>
    <t>BUTLER MEMORIAL HOSPITAL</t>
  </si>
  <si>
    <t>GEISINGER SOUTH WILKES-BARRE</t>
  </si>
  <si>
    <t>INDIANA REGIONAL MEDICAL CENTER</t>
  </si>
  <si>
    <t>THOMAS JEFFERSON UNIVERSITY HOSPITA</t>
  </si>
  <si>
    <t>COMMONWEALTH MEDICAL CENTER, INC</t>
  </si>
  <si>
    <t>UPMC HORIZON</t>
  </si>
  <si>
    <t>CHESTER COUNTY HOSPITAL</t>
  </si>
  <si>
    <t>CROZER CHESTER MEDICAL CENTER</t>
  </si>
  <si>
    <t>ST LUKE'S MINERS MEMORIAL HOSPITAL</t>
  </si>
  <si>
    <t>HIGHLANDS HOSPITAL</t>
  </si>
  <si>
    <t>HAZLETON GENERAL HOSPITAL</t>
  </si>
  <si>
    <t>SHAMOKIN AREA COMMUNITY HOSPITAL</t>
  </si>
  <si>
    <t>TYLER MEMORIAL HOSPITAL</t>
  </si>
  <si>
    <t>GNADEN HUETTEN MEMORIAL HOSPITAL</t>
  </si>
  <si>
    <t>MAIN LINE HOSPITAL LANKENAU</t>
  </si>
  <si>
    <t>HOSPITAL OF THE FOX CHASE CANCER CE</t>
  </si>
  <si>
    <t>MILLCREEK COMMUNITY HOSPITAL</t>
  </si>
  <si>
    <t>PUNXSUTAWNEY AREA HOSPITAL</t>
  </si>
  <si>
    <t>POCONO MEDICAL CENTER</t>
  </si>
  <si>
    <t>DOYLESTOWN HOSPITAL</t>
  </si>
  <si>
    <t>NAZARETH HOSPITAL</t>
  </si>
  <si>
    <t>SHARON REGIONAL HEALTH SYSTEM</t>
  </si>
  <si>
    <t>EXCELA HEALTH FRICK HOSPITAL</t>
  </si>
  <si>
    <t>EXCELA HEALTH LATROBE HOSPITAL</t>
  </si>
  <si>
    <t>JENNERSVILLE REGIONAL HOSPITAL</t>
  </si>
  <si>
    <t>RIDDLE MEMORIAL HOSPITAL</t>
  </si>
  <si>
    <t>PENN PRESBYTERIAN MEDICAL CENTER</t>
  </si>
  <si>
    <t>EPHRATA COMMUNITY HOSPITAL</t>
  </si>
  <si>
    <t>PENNSYLVANIA HOSP OF THE UNIV OF PA</t>
  </si>
  <si>
    <t>ST CLAIR MEMORIAL HOSPITAL</t>
  </si>
  <si>
    <t>ABINGTON MEMORIAL HOSPITAL</t>
  </si>
  <si>
    <t>HANOVER HOSPITAL</t>
  </si>
  <si>
    <t>MEMORIAL HOSPITAL, INC  TOWANDA</t>
  </si>
  <si>
    <t>MERCY HOSPITAL SCRANTON</t>
  </si>
  <si>
    <t>CHARLES COLE MEMORIAL HOSPITAL</t>
  </si>
  <si>
    <t>MILTON S HERSHEY MEDICAL CENTER</t>
  </si>
  <si>
    <t>LEHIGH VALLEY HOSPITAL - MUHLENBERG</t>
  </si>
  <si>
    <t>GROVE CITY MEDICAL CENTER</t>
  </si>
  <si>
    <t>WESTERN PENNSYLVANIA HOSP FORBES RE</t>
  </si>
  <si>
    <t>MOUNT NITTANY MEDICAL CENTER</t>
  </si>
  <si>
    <t>GEISINGER WYOMING VALLEY</t>
  </si>
  <si>
    <t>VALLEY FORGE MEDICAL CENTER AND HOS</t>
  </si>
  <si>
    <t>EAGLEVILLE HOSPITAL</t>
  </si>
  <si>
    <t>GRADUATE HOSPITAL</t>
  </si>
  <si>
    <t>WARMINSTER HOSPITAL</t>
  </si>
  <si>
    <t>HAHNEMANN UNIVERSITY HOSPITAL</t>
  </si>
  <si>
    <t>BARIX CLINICS OF PENNSYLVANIA</t>
  </si>
  <si>
    <t>ROXBOROUGH MEMORIAL HOSPITAL</t>
  </si>
  <si>
    <t>EDGEWOOD SURGICAL HOSPITAL</t>
  </si>
  <si>
    <t>CANCER TREATMENT CENTERS OF AMERICA</t>
  </si>
  <si>
    <t>SAINT CATHERINE MEDICAL CENTER FOUN</t>
  </si>
  <si>
    <t>COORDINATED HEALTH ORTHOPEDIC HOSPI</t>
  </si>
  <si>
    <t>KINDRED HOSPITAL PITTSBURGH - NORTH</t>
  </si>
  <si>
    <t>SURGICAL INSTITUTE OF READING</t>
  </si>
  <si>
    <t>DSI OF BUCKS COUNTY</t>
  </si>
  <si>
    <t>WESTFIELD HOSPITAL</t>
  </si>
  <si>
    <t>57400</t>
  </si>
  <si>
    <t>ASHFORD PRESBYTERIAN COMMUNITY HOSP</t>
  </si>
  <si>
    <t>HOSPITAL EPISCOPAL ST LUKES</t>
  </si>
  <si>
    <t>HOSPITAL DR PILA</t>
  </si>
  <si>
    <t>ASOCIACION HOSPITAL DEL MAESTRO, IN</t>
  </si>
  <si>
    <t>HIMA SAN PABLO HUMACAO</t>
  </si>
  <si>
    <t>DOCTORS' CENTER HOSPITAL SAN JUAN</t>
  </si>
  <si>
    <t>RYDER MEMORIAL HOSPITAL</t>
  </si>
  <si>
    <t>SANTA ROSA CLINIC</t>
  </si>
  <si>
    <t>CASTANER GENERAL HOSPITAL</t>
  </si>
  <si>
    <t>HOSPITAL DR DOMINGUEZ</t>
  </si>
  <si>
    <t>DR I GONZALEZ MARTINEZ ONCOLOGY HOS</t>
  </si>
  <si>
    <t>HOSPITAL MENONITA DE CAYEY</t>
  </si>
  <si>
    <t>BELLA VISTA HOSPITAL</t>
  </si>
  <si>
    <t>SAN JUAN MUNICIPAL HOSPITAL</t>
  </si>
  <si>
    <t>AUXILIO MUTUO HOSPITAL</t>
  </si>
  <si>
    <t>SAN CARLOS GENERAL HOSPITAL</t>
  </si>
  <si>
    <t>MENNONITE GENERAL HOSPITAL INC</t>
  </si>
  <si>
    <t>HOSPITAL PAVIA SANTURCE</t>
  </si>
  <si>
    <t>HOSPITAL DE LA CONCEPCION</t>
  </si>
  <si>
    <t>HOSPITAL DAMAS INC</t>
  </si>
  <si>
    <t>CLINICA ESPANOLA INC</t>
  </si>
  <si>
    <t>LAFAYETTE HOSPITAL</t>
  </si>
  <si>
    <t>HOSPITAL ONCOLOGICO ANDRES GRILLASC</t>
  </si>
  <si>
    <t>HOSPITAL HERMANOS MELENDEZ INC</t>
  </si>
  <si>
    <t>SAN LUKE'S MEMORIAL HOSPITAL INC</t>
  </si>
  <si>
    <t>HOSPITAL EPISCOPAL CRISTO REDENTOR</t>
  </si>
  <si>
    <t>UNIVERSITY DISTRICT HOSPITAL</t>
  </si>
  <si>
    <t>HOSP COMUNITARIO BUEN SAMARITANO</t>
  </si>
  <si>
    <t>HOSPITAL DR CAYETANO COLL Y TOSTE</t>
  </si>
  <si>
    <t>HOSPITAL SAN FRANCISCO</t>
  </si>
  <si>
    <t>HOSPITAL MATILDE BRENES</t>
  </si>
  <si>
    <t>ADVANCED CARDIOLOGY CENTER</t>
  </si>
  <si>
    <t>HOSPITAL SAN JUAN BAUTISTA MEDICAL</t>
  </si>
  <si>
    <t>HOSPITAL UNIVERSITARIO DR RUIZ ARNA</t>
  </si>
  <si>
    <t>METROPOLITAN HOSPITAL</t>
  </si>
  <si>
    <t>HOSPITAL HIMA-SAN PABLO BAYAMON</t>
  </si>
  <si>
    <t>HOSPITAL METROPOLITANO DR TITO MATT</t>
  </si>
  <si>
    <t>HOSPITAL SAN CARLOS BORROMEO</t>
  </si>
  <si>
    <t>HOSPITAL UPR, DR  FEDERICO TRILLA</t>
  </si>
  <si>
    <t>HOSPITAL SAN CRISTOBAL</t>
  </si>
  <si>
    <t>MANATI MEDICAL CENTER DR OTERO LOPE</t>
  </si>
  <si>
    <t>CENTRO MEDICO WILMA N VAZQUEZ</t>
  </si>
  <si>
    <t>HOSPITAL DR SUSONI INC</t>
  </si>
  <si>
    <t>DOCTORS' CENTER HOSPITAL, INC</t>
  </si>
  <si>
    <t>HOSPITAL INTERAMERICANO DE MEDICINA</t>
  </si>
  <si>
    <t>HOSPITAL SAN GERARDO</t>
  </si>
  <si>
    <t>PROFESSIONAL HOSPITAL</t>
  </si>
  <si>
    <t>HOSPITAL PEREA</t>
  </si>
  <si>
    <t>CENTRO CARDIOVASCULAR</t>
  </si>
  <si>
    <t>HIMA-SAN PABLO FAJARDO</t>
  </si>
  <si>
    <t>HOSPITAL METROPOLITANO SAN GERMAN</t>
  </si>
  <si>
    <t>ADMIN DE SERVICIOS MEDICOS  PUERTO</t>
  </si>
  <si>
    <t>HOSPITAL PAVIA HATO REY, INC</t>
  </si>
  <si>
    <t>00370</t>
  </si>
  <si>
    <t>MEMORIAL HOSPITAL OF RHODE ISLAND</t>
  </si>
  <si>
    <t>ROGER WILLIAMS HOSPITAL</t>
  </si>
  <si>
    <t>ST JOSEPH HEALTH SERVICES OF RI</t>
  </si>
  <si>
    <t>NEWPORT HOSPITAL</t>
  </si>
  <si>
    <t>RHODE ISLAND HOSPITAL</t>
  </si>
  <si>
    <t>SOUTH COUNTY HOSPITAL INC</t>
  </si>
  <si>
    <t>KENT COUNTY MEMORIAL HOSPITAL</t>
  </si>
  <si>
    <t>WOMEN AND INFANTS HOSPITAL OF RHODE</t>
  </si>
  <si>
    <t>LANDMARK MEDICAL CENTER,  INC</t>
  </si>
  <si>
    <t>MIRIAM HOSPITAL</t>
  </si>
  <si>
    <t>WESTERLY HOSPITAL</t>
  </si>
  <si>
    <t>PIEDMONT MEDICAL CENTER</t>
  </si>
  <si>
    <t>MUSC MEDICAL CENTER</t>
  </si>
  <si>
    <t>MCLEOD MEDICAL CENTER - DILLON</t>
  </si>
  <si>
    <t>CHARLESTON MEMORIAL HOSPITAL</t>
  </si>
  <si>
    <t>SPARTANBURG REGIONAL MEDICAL CENTER</t>
  </si>
  <si>
    <t>OCONEE MEMORIAL HOSPITAL</t>
  </si>
  <si>
    <t>CAROLINA PINES REGIONAL MEDICAL CEN</t>
  </si>
  <si>
    <t>CANNON MEMORIAL HOSPITAL</t>
  </si>
  <si>
    <t>PALMETTO HEALTH BAPTIST EASLEY</t>
  </si>
  <si>
    <t>BARNWELL COUNTY HOSPITAL</t>
  </si>
  <si>
    <t>PALMETTO HEALTH RICHLAND</t>
  </si>
  <si>
    <t>CHESTER REGIONAL MEDICAL CENTER</t>
  </si>
  <si>
    <t>GEORGETOWN MEMORIAL HOSPITAL</t>
  </si>
  <si>
    <t>ST FRANCIS-DOWNTOWN</t>
  </si>
  <si>
    <t>SISTERS OF CHARITY PROVIDENCE HOSPI</t>
  </si>
  <si>
    <t>ANMED HEALTH</t>
  </si>
  <si>
    <t>COLLETON MEDICAL CENTER</t>
  </si>
  <si>
    <t>GREER MEMORIAL HOSPITAL</t>
  </si>
  <si>
    <t>SPRINGS MEMORIAL HOSPITAL</t>
  </si>
  <si>
    <t>HILLCREST MEMORIAL HOSPITAL</t>
  </si>
  <si>
    <t>LAURENS COUNTY HEALTHCARE SYSTEM</t>
  </si>
  <si>
    <t>WALLACE THOMSON HOSPITAL</t>
  </si>
  <si>
    <t>UPSTATE CAROLINA MEDICAL CENTER</t>
  </si>
  <si>
    <t>KERSHAW COUNTY MEDICAL CENTER</t>
  </si>
  <si>
    <t>CONWAY MEDICAL CENTER</t>
  </si>
  <si>
    <t>MCLEOD REGIONAL MEDICAL CENTER-PEE</t>
  </si>
  <si>
    <t>NEWBERRY COUNTY MEMORIAL HOSPITAL</t>
  </si>
  <si>
    <t>MARLBORO PARK HOSPITAL</t>
  </si>
  <si>
    <t>MARION COUNTY MEDICAL CENTER</t>
  </si>
  <si>
    <t>BAMBERG COUNTY MEMORIAL HOSPITAL</t>
  </si>
  <si>
    <t>MCLEOD MEDICAL CENTER - DARLINGTON</t>
  </si>
  <si>
    <t>CHESTERFIELD GENERAL HOSPITAL</t>
  </si>
  <si>
    <t>LORIS COMMUNITY HOSPITAL</t>
  </si>
  <si>
    <t>BON SECOURS-ST FRANCIS XAVIER HOSPI</t>
  </si>
  <si>
    <t>LAKE CITY COMMUNITY HOSPITAL</t>
  </si>
  <si>
    <t>BEAUFORT COUNTY MEMORIAL HOSPITAL</t>
  </si>
  <si>
    <t>TRMC OF ORANGEBURG &amp; CALHOUN</t>
  </si>
  <si>
    <t>CLARENDON MEMORIAL HOSPITAL</t>
  </si>
  <si>
    <t>TUOMEY HEALTHCARE SYSTEM</t>
  </si>
  <si>
    <t>SELF REGIONAL HEALTHCARE</t>
  </si>
  <si>
    <t>HAMPTON REGIONAL MEDICAL CENTER</t>
  </si>
  <si>
    <t>LEXINGTON MEDICAL CENTER</t>
  </si>
  <si>
    <t>GREENVILLE MEMORIAL HOSPITAL</t>
  </si>
  <si>
    <t>TRIDENT MEDICAL CENTER</t>
  </si>
  <si>
    <t>HILTON HEAD REGIONAL MEDICAL CENTER</t>
  </si>
  <si>
    <t>AIKEN REGIONAL MEDICAL CENTER</t>
  </si>
  <si>
    <t>MARY BLACK MEMORIAL HOSPITAL</t>
  </si>
  <si>
    <t>GRAND STRAND REG MED CENTER</t>
  </si>
  <si>
    <t>PALMETTO HEALTH BAPTIST</t>
  </si>
  <si>
    <t>ROPER HOSPITAL</t>
  </si>
  <si>
    <t>EAST COOPER REGIONAL MEDICAL CENTER</t>
  </si>
  <si>
    <t>CAROLINAS HOSPITAL SYSTEM</t>
  </si>
  <si>
    <t>WACCAMAW COMMUNITY HOSPITAL</t>
  </si>
  <si>
    <t>COASTAL CAROLINA MEDICAL CENTER</t>
  </si>
  <si>
    <t>PATEWOOD MEMORIAL HOSPITAL</t>
  </si>
  <si>
    <t>PRAIRIE LAKES HOSPITAL &amp; CARE CENTE</t>
  </si>
  <si>
    <t>BROOKINGS HOSPITAL</t>
  </si>
  <si>
    <t>AVERA SACRED HEART HOSPITAL</t>
  </si>
  <si>
    <t>AVERA QUEEN OF PEACE</t>
  </si>
  <si>
    <t>AVERA ST LUKES</t>
  </si>
  <si>
    <t>AVERA MCKENNAN HOSPITAL</t>
  </si>
  <si>
    <t>SANFORD USD MEDICAL CENTER</t>
  </si>
  <si>
    <t>SPEARFISH REGIONAL HOSPITAL</t>
  </si>
  <si>
    <t>HOLY INFANT HOSPITAL</t>
  </si>
  <si>
    <t>COTEAU DES PRAIRIES HOSPITAL</t>
  </si>
  <si>
    <t>RAPID CITY REGIONAL HOSPITAL</t>
  </si>
  <si>
    <t>PHS INDIAN HOSPITAL AT PINE RIDGE</t>
  </si>
  <si>
    <t>PHS INDIAN HOSPITAL AT RAPID CITY -</t>
  </si>
  <si>
    <t>PHS INDIAN HOSPITAL AT EAGLE BUTTE</t>
  </si>
  <si>
    <t>PHS INDIAN HOSPITAL AT ROSEBUD</t>
  </si>
  <si>
    <t>PHS INDIAN HOSPITAL AT SISSETON</t>
  </si>
  <si>
    <t>SIOUXLAND SURGERY CENTER LP</t>
  </si>
  <si>
    <t>SIOUX FALLS SURGICAL HOSPITAL LLP</t>
  </si>
  <si>
    <t>BLACK HILLS SURGERY CENTER LLP</t>
  </si>
  <si>
    <t>DAKOTA PLAINS SURGICAL CENTER LLP</t>
  </si>
  <si>
    <t>SAME DAY SURGERY CENTER LLC</t>
  </si>
  <si>
    <t>SPEARFISH REGIONAL SURGERY CENTER</t>
  </si>
  <si>
    <t>AVERA HEART HOSPITAL OF SOUTH DAKOT</t>
  </si>
  <si>
    <t>LEWIS AND CLARK SPECIALTY HOSPITAL</t>
  </si>
  <si>
    <t>UNICOI COUNTY MEMORIAL HOSPITAL</t>
  </si>
  <si>
    <t>JACKSON-MADISON COUNTY GENERAL HOSP</t>
  </si>
  <si>
    <t>SKYLINE MEDICAL CENTER</t>
  </si>
  <si>
    <t>UNITED REGIONAL MEDICAL CENTER</t>
  </si>
  <si>
    <t>HENDERSON COUNTY COMMUNITY HOSPITAL</t>
  </si>
  <si>
    <t>CUMBERLAND MEDICAL CENTER</t>
  </si>
  <si>
    <t>WAYNE MEDICAL CENTER</t>
  </si>
  <si>
    <t>BLOUNT MEMORIAL HOSPITAL</t>
  </si>
  <si>
    <t>WELLMONT BRISTOL REGIONAL MEDICAL C</t>
  </si>
  <si>
    <t>UNIVERSITY OF TN MEMORIAL HOSPITAL</t>
  </si>
  <si>
    <t>BAPTIST MEMORIAL HOSPITAL HUNTINGDO</t>
  </si>
  <si>
    <t>WELLMONT HOLSTON VALLEY MEDICAL CEN</t>
  </si>
  <si>
    <t>SYCAMORE SHOALS HOSPITAL</t>
  </si>
  <si>
    <t>BAPTIST HOSPITAL OF EAST TENNESSEE</t>
  </si>
  <si>
    <t>HILLSIDE HOSPITAL</t>
  </si>
  <si>
    <t>(CLOSED) SKYRIDGE MEDICAL CENTER</t>
  </si>
  <si>
    <t>LAUGHLIN MEMORIAL HOSPITAL, INC</t>
  </si>
  <si>
    <t>WILLIAMSON MEDICAL CENTER</t>
  </si>
  <si>
    <t>MORRISTOWN HAMBLEN HOSPITAL ASSOCIA</t>
  </si>
  <si>
    <t>ROANE MEDICAL CENTER</t>
  </si>
  <si>
    <t>WELLMONT HAWKINS COUNTY MEMORIAL HO</t>
  </si>
  <si>
    <t>ST MARY'S MEDICAL CENTER OF CAMPBEL</t>
  </si>
  <si>
    <t>METHODIST MEDICAL CENTER OF OAK RID</t>
  </si>
  <si>
    <t>GATEWAY MEDICAL CENTER</t>
  </si>
  <si>
    <t>VANDERBILT UNIVERSITY HOSPITAL</t>
  </si>
  <si>
    <t>PERRY COMMUNITY HOSPITAL</t>
  </si>
  <si>
    <t>HORIZON MEDICAL CENTER</t>
  </si>
  <si>
    <t>GIBSON GENERAL HOSPITAL</t>
  </si>
  <si>
    <t>BAPTIST MEMORIAL HOSPITAL</t>
  </si>
  <si>
    <t>METHODIST HEALTHCARE MEMPHIS HOSPIT</t>
  </si>
  <si>
    <t>TAKOMA REGIONAL HOSPITAL</t>
  </si>
  <si>
    <t>MCNAIRY REGIONAL HOSPITAL</t>
  </si>
  <si>
    <t>SCOTT COUNTY HOSPITAL</t>
  </si>
  <si>
    <t>MIDDLE TENNESSEE MEDICAL CENTER INC</t>
  </si>
  <si>
    <t>WOODS MEMORIAL HOSPITAL</t>
  </si>
  <si>
    <t>ST MARY'S JEFFERSON MEMORIAL HOSPIT</t>
  </si>
  <si>
    <t>CLAIBORNE COUNTY HOSPITAL</t>
  </si>
  <si>
    <t>SOUTHERN TENNESSEE MEDICAL CENTER</t>
  </si>
  <si>
    <t>COOKEVILLE REGIONAL MEDICAL CENTER</t>
  </si>
  <si>
    <t>MILAN GENERAL HOSPITAL</t>
  </si>
  <si>
    <t>VOLUNTEER COMMUNITY HOSPITAL</t>
  </si>
  <si>
    <t>JOHNSON CITY MEDICAL CENTER</t>
  </si>
  <si>
    <t>GRANDVIEW MEDICAL CENTER</t>
  </si>
  <si>
    <t>NORTHCREST MEDICAL CENTER</t>
  </si>
  <si>
    <t>LAKEWAY REGIONAL HOSPITAL</t>
  </si>
  <si>
    <t>DECATUR COUNTY GENERAL HOSPITAL</t>
  </si>
  <si>
    <t>DYERSBURG REGIONAL MEDICAL CENTER</t>
  </si>
  <si>
    <t>MAURY REGIONAL HOSPITAL</t>
  </si>
  <si>
    <t>FORT SANDERS SEVIER MEDICAL CENTER</t>
  </si>
  <si>
    <t>ST THOMAS HOSPITAL</t>
  </si>
  <si>
    <t>JAMESTOWN REGIONAL MEDICAL CENTER</t>
  </si>
  <si>
    <t>SWEETWATER HOSPITAL ASSOCIATION</t>
  </si>
  <si>
    <t>MEMORIAL HEALTHCARE SYSTEM, INC</t>
  </si>
  <si>
    <t>ERLANGER MEDICAL CENTER</t>
  </si>
  <si>
    <t>JOHNSON CITY SPECIALTY HOSPITAL</t>
  </si>
  <si>
    <t>HARDIN MEDICAL CENTER</t>
  </si>
  <si>
    <t>FORT LOUDOUN MEDICAL CENTER</t>
  </si>
  <si>
    <t>METRO NASHVILLE GENERAL HOSPITAL</t>
  </si>
  <si>
    <t>HUMBOLDT GENERAL HOSPITAL INC</t>
  </si>
  <si>
    <t>ST MARY'S MEDICAL CENTER, INC</t>
  </si>
  <si>
    <t>FORT SANDERS REGIONAL MEDICAL CENTE</t>
  </si>
  <si>
    <t>BAPTIST MEMORIAL HOSPITAL UNION CIT</t>
  </si>
  <si>
    <t>BAPTIST MEMORIAL HOSPITAL TIPTON</t>
  </si>
  <si>
    <t>HENRY COUNTY MEDICAL CENTER</t>
  </si>
  <si>
    <t>(CLOSED) SKYLINE MADISON CAMPUS</t>
  </si>
  <si>
    <t>HERITAGE MEDICAL CENTER</t>
  </si>
  <si>
    <t>CUMBERLAND RIVER HOSPITAL</t>
  </si>
  <si>
    <t>HARTON REGIONAL MEDICAL CENTER</t>
  </si>
  <si>
    <t>DEKALB HOSPITAL</t>
  </si>
  <si>
    <t>RIVER PARK HOSPITAL</t>
  </si>
  <si>
    <t>REGIONAL MEDICAL CENTER AT MEMPHIS</t>
  </si>
  <si>
    <t>BAPTIST HOSPITAL OF COCKE COUNTY</t>
  </si>
  <si>
    <t>PARKRIDGE MEDICAL CENTER</t>
  </si>
  <si>
    <t>DELTA MEDICAL CENTER</t>
  </si>
  <si>
    <t>CENTENNIAL MEDICAL CENTER</t>
  </si>
  <si>
    <t>METHODIST HEALTHCARE FAYETTE HOSPIT</t>
  </si>
  <si>
    <t>PARKWEST MEDICAL CENTER</t>
  </si>
  <si>
    <t>HAYWOOD PARK COMMUNITY HOSPITAL</t>
  </si>
  <si>
    <t>CROCKETT HOSPITAL</t>
  </si>
  <si>
    <t>INDIAN PATH MEDICAL CENTER</t>
  </si>
  <si>
    <t>JELLICO COMMUNITY HOSPITAL</t>
  </si>
  <si>
    <t>BOLIVAR GENERAL HOSPITAL</t>
  </si>
  <si>
    <t>MCKENZIE REGIONAL HOSPITAL</t>
  </si>
  <si>
    <t>SKYRIDGE MEDICAL CENTER</t>
  </si>
  <si>
    <t>RIVERVIEW REGIONAL MEDICAL CENTER N</t>
  </si>
  <si>
    <t>LIVINGSTON REGIONAL HOSPITAL</t>
  </si>
  <si>
    <t>REGIONAL HOSPITAL OF JACKSON</t>
  </si>
  <si>
    <t>WHITE COUNTY COMMUNITY HOSPITAL</t>
  </si>
  <si>
    <t>HENDERSONVILLE MEDICAL CENTER</t>
  </si>
  <si>
    <t>SOUTHERN HILLS MEDICAL CTR</t>
  </si>
  <si>
    <t>STONES RIVER HOSPITAL</t>
  </si>
  <si>
    <t>BAPTIST MEMORIAL HOSPITAL-COLLIERVI</t>
  </si>
  <si>
    <t>THE CENTER FOR SPINAL SURGERY</t>
  </si>
  <si>
    <t>BAPTIST MEMORIAL HOSPITAL FOR WOMEN</t>
  </si>
  <si>
    <t>BAPTIST HOSPITAL FOR WOMEN</t>
  </si>
  <si>
    <t>BAPTIST HOSPITAL WEST</t>
  </si>
  <si>
    <t>STONECREST MEDICAL CENTER</t>
  </si>
  <si>
    <t>SAINT FRANCIS BARTLETT MEDICAL CENT</t>
  </si>
  <si>
    <t>PROVIDENCE MEMORIAL HOSPITAL</t>
  </si>
  <si>
    <t>MEMORIAL HERMANN BAPTIST ORANGE HOS</t>
  </si>
  <si>
    <t>PETERSON REGIONAL MEDICAL CENTER</t>
  </si>
  <si>
    <t>KINGS DAUGHTERS HOSPITAL</t>
  </si>
  <si>
    <t>UNITED REGIONAL HEALTH CARE SYSTEM</t>
  </si>
  <si>
    <t>ST JOSEPH REGIONAL HEALTH CENTER</t>
  </si>
  <si>
    <t>PARKLAND HEALTH AND HOSPITAL SYSTEM</t>
  </si>
  <si>
    <t>UNIVERSITY OF TEXAS MEDICAL BRANCH</t>
  </si>
  <si>
    <t>BAYLOR UNIVERSITY MEDICAL CENTER</t>
  </si>
  <si>
    <t>R E THOMASON GENERAL HOSPITAL</t>
  </si>
  <si>
    <t>VALLEY BAPTIST MEDICAL CENTER - BRO</t>
  </si>
  <si>
    <t>LAREDO MEDICAL CENTER</t>
  </si>
  <si>
    <t>MEDICAL CENTER OF MESQUITE,THE</t>
  </si>
  <si>
    <t>GOOD SHEPHERD MEDICAL CENTER MARSHA</t>
  </si>
  <si>
    <t>VALLEY BAPTIST MEDICAL CENTER</t>
  </si>
  <si>
    <t>CHRISTUS HOSPITAL</t>
  </si>
  <si>
    <t>GOOD SHEPHERD MEDICAL CENTER</t>
  </si>
  <si>
    <t>JPS HEALTH NETWORK</t>
  </si>
  <si>
    <t>PROVIDENCE HEALTHCARE NETWORK</t>
  </si>
  <si>
    <t>UT SOUTHWESTERN UNIVERSITY HOSPITAL</t>
  </si>
  <si>
    <t>CHRISTUS SPOHN HOSPITAL CORPUS CHRI</t>
  </si>
  <si>
    <t>DOLLY VINSANT MEMORIAL HOSPITAL</t>
  </si>
  <si>
    <t>METHODIST DALLAS MEDICAL CENTER</t>
  </si>
  <si>
    <t>GOODALL WITCHER HEALTHCARE FOUNDATI</t>
  </si>
  <si>
    <t>SCOTT &amp; WHITE MEMORIAL HOSPITAL</t>
  </si>
  <si>
    <t>ROLLING PLAINS MEMORIAL HOSPITAL</t>
  </si>
  <si>
    <t>SETON MEDICAL CENTER AUSTIN</t>
  </si>
  <si>
    <t>CHRISTUS SANTA ROSA HOSPITAL NEW BR</t>
  </si>
  <si>
    <t>TEXAS HEALTH ARLINGTON MEMORIAL HOS</t>
  </si>
  <si>
    <t>MEMORIAL HERMANN HOSPITAL</t>
  </si>
  <si>
    <t>BRAZOSPORT REGIONAL HEALTH SYSTEM</t>
  </si>
  <si>
    <t>D M COGDELL MEMORIAL HOSPITAL</t>
  </si>
  <si>
    <t>UNIVERSITY OF TEXAS M D ANDERSON CA</t>
  </si>
  <si>
    <t>ANSON GENERAL HOSPITAL</t>
  </si>
  <si>
    <t>BAYLOR MEDICAL CENTER AT IRVING</t>
  </si>
  <si>
    <t>TITUS COUNTY MEMORIAL HOSPITAL</t>
  </si>
  <si>
    <t>CHRISTUS SPOHN HOSPITAL BEEVILLE</t>
  </si>
  <si>
    <t>EAST TEXAS MEDICAL CENTER</t>
  </si>
  <si>
    <t>GRAHAM REGIONAL MEDICAL CENTER</t>
  </si>
  <si>
    <t>NORTH HILLS HOSPITAL</t>
  </si>
  <si>
    <t>NORTH TEXAS MEDICAL CENTER</t>
  </si>
  <si>
    <t>FORT DUNCAN MEDICAL CENTER</t>
  </si>
  <si>
    <t>BAYSHORE MEDICAL CENTER</t>
  </si>
  <si>
    <t>PAMPA REGIONAL MEDICAL CENTER</t>
  </si>
  <si>
    <t>HILLCREST BAPTIST MEDICAL CENTER</t>
  </si>
  <si>
    <t>MOTHER FRANCES HOSPITAL</t>
  </si>
  <si>
    <t>GUADALUPE REGIONAL MEDICAL CENTER</t>
  </si>
  <si>
    <t>LAS PALMAS MEDICAL CENTER</t>
  </si>
  <si>
    <t>CONNALLY MEMORIAL MEDICAL CENTER</t>
  </si>
  <si>
    <t>SOUTH TEXAS HEALTH SYSTEM</t>
  </si>
  <si>
    <t>RENAISSANCE HOSPITALS INC</t>
  </si>
  <si>
    <t>UNIVERSITY MEDICAL CENTER AT BRACKE</t>
  </si>
  <si>
    <t>EAST HOUSTON REGIONAL MEDICAL CENTE</t>
  </si>
  <si>
    <t>KNAPP MEDICAL CENTER</t>
  </si>
  <si>
    <t>NIX HEALTH CARE SYSTEM</t>
  </si>
  <si>
    <t>MEDICAL CENTER HOSPITAL</t>
  </si>
  <si>
    <t>MIDLAND MEMORIAL HOSPITAL</t>
  </si>
  <si>
    <t>TEXAS HEALTH HARRIS METHODIST FORT</t>
  </si>
  <si>
    <t>BAYLOR ALL SAINTS MEDICAL CENTER AT</t>
  </si>
  <si>
    <t>SMITHVILLE REGIONAL HOSPITAL</t>
  </si>
  <si>
    <t>PERMIAN REGIONAL MEDICAL CENTER AND</t>
  </si>
  <si>
    <t>DETAR HOSPITAL NAVARRO</t>
  </si>
  <si>
    <t>TEXAS HEALTH HARRIS METHODIST HOSPI</t>
  </si>
  <si>
    <t>METROPLEX HOSPITAL</t>
  </si>
  <si>
    <t>VAL VERDE REGIONAL MEDICAL CENTER</t>
  </si>
  <si>
    <t>HEREFORD REGIONAL MEDICAL CENTER</t>
  </si>
  <si>
    <t>DOCTORS HOSPITAL OF LUBBOCK</t>
  </si>
  <si>
    <t>CHRISTUS SPOHN HOSPITAL KLEBERG</t>
  </si>
  <si>
    <t>SOUTH TEXAS REGIONAL MEDICAL CENTER</t>
  </si>
  <si>
    <t>MISSION REGIONAL MEDICAL CENTER</t>
  </si>
  <si>
    <t>UVALDE MEMORIAL HOSPITAL</t>
  </si>
  <si>
    <t>PECOS COUNTY MEMORIAL HOSPITAL</t>
  </si>
  <si>
    <t>MEMORIAL HERMANN HOSPITAL SYSTEM</t>
  </si>
  <si>
    <t>EAST TEXAS MEDICAL CENTER - CLARKSV</t>
  </si>
  <si>
    <t>ST DAVIDS GEORGETOWN HOSPITAL</t>
  </si>
  <si>
    <t>HILL REGIONAL HOSPITAL</t>
  </si>
  <si>
    <t>ST LUKES EPISCOPAL HOSPITAL</t>
  </si>
  <si>
    <t>EAST TEXAS MEDICAL CENTER JACKSONVI</t>
  </si>
  <si>
    <t>PARIS REGIONAL MEDICAL CENTER</t>
  </si>
  <si>
    <t>WADLEY REGIONAL MEDICAL CENTER</t>
  </si>
  <si>
    <t>REEVES COUNTY HOSPITAL DISTRICT</t>
  </si>
  <si>
    <t>WEATHERFORD REGIONAL MEDICAL CENTER</t>
  </si>
  <si>
    <t>NORTHWEST TEXAS HEALTHCARE SYSTEM</t>
  </si>
  <si>
    <t>EAST TEXAS MEDICAL CENTER-CARTHAGE</t>
  </si>
  <si>
    <t>MEMORIAL HEALTH SYSTEM OF EAST TEXA</t>
  </si>
  <si>
    <t>UNIVERSITY HEALTH SYSTEM</t>
  </si>
  <si>
    <t>LLANO MEMORIAL HEALTHCARE SYSTEM</t>
  </si>
  <si>
    <t>CONROE REGIONAL MEDICAL CENTER</t>
  </si>
  <si>
    <t>TEXAS HEALTH PRESBYTERIAN HOSPITAL</t>
  </si>
  <si>
    <t>HENDRICK MEDICAL CENTER</t>
  </si>
  <si>
    <t>BAPTIST ST ANTHONYS HEALTH SYSTEM-B</t>
  </si>
  <si>
    <t>COMANCHE COUNTY MEDICAL CENTER</t>
  </si>
  <si>
    <t>HOPKINS COUNTY MEMORIAL HOSPITAL</t>
  </si>
  <si>
    <t>CHRISTUS SANTA ROSA HOSPITAL</t>
  </si>
  <si>
    <t>CORYELL MEMORIAL HEALTHCARE SYSTEM</t>
  </si>
  <si>
    <t>FAITH COMMUNITY HOSPITAL</t>
  </si>
  <si>
    <t>HAMLIN MEMORIAL HOSPITAL</t>
  </si>
  <si>
    <t>BELLVILLE GENERAL HOSPITAL</t>
  </si>
  <si>
    <t>LAKE WHITNEY MEDICAL CENTER</t>
  </si>
  <si>
    <t>WISE REGIONAL HEALTH SYSTEM</t>
  </si>
  <si>
    <t>CENTRAL TEXAS MEDICAL CENTER</t>
  </si>
  <si>
    <t>BAYLOR MEDICAL CENTER AT GARLAND</t>
  </si>
  <si>
    <t>COZBY-GERMANY HOSPITAL</t>
  </si>
  <si>
    <t>HARRIS COUNTY HOSPITAL DISTRICT</t>
  </si>
  <si>
    <t>FRIO REGIONAL HOSPITAL</t>
  </si>
  <si>
    <t>CLEVELAND REGIONAL MEDICAL CTR</t>
  </si>
  <si>
    <t>COLLEGE STATION MEDICAL CENTER</t>
  </si>
  <si>
    <t>STAMFORD MEMORIAL HOSPITAL</t>
  </si>
  <si>
    <t>VISTA HOSPITAL OF DALLAS</t>
  </si>
  <si>
    <t>TEXOMA MEDICAL CENTER</t>
  </si>
  <si>
    <t>OAKBEND MEDICAL CENTER</t>
  </si>
  <si>
    <t>SAN ANGELO COMMUNITY MEDICAL CENTER</t>
  </si>
  <si>
    <t>MEMORIAL HERMANN BAPTIST BEAUMONT H</t>
  </si>
  <si>
    <t>HUNTSVILLE MEMORIAL HOSPITAL</t>
  </si>
  <si>
    <t>FALLS COMMUNITY HOSPITAL AND CLINIC</t>
  </si>
  <si>
    <t>HUNT REGIONAL MEDICAL CENTER</t>
  </si>
  <si>
    <t>METHODIST HOSPITAL,THE</t>
  </si>
  <si>
    <t>CHILDRESS REGIONAL MEDICAL CENTER</t>
  </si>
  <si>
    <t>BAYLOR MEDICAL CENTER AT WAXAHACHIE</t>
  </si>
  <si>
    <t>EAST TEXAS MEDICAL CENTER MOUNT VER</t>
  </si>
  <si>
    <t>TWELVE OAKS MEDICAL CENTER</t>
  </si>
  <si>
    <t>RHD MEMORIAL MEDICAL CENTER</t>
  </si>
  <si>
    <t>EAST TEXAS MEDICAL CENTER ATHENS</t>
  </si>
  <si>
    <t>COMMUNITY SPECIALTY HOSPITAL</t>
  </si>
  <si>
    <t>MEMORIAL MEDICAL CENTER LIVINGSTON</t>
  </si>
  <si>
    <t>BROWNFIELD REGIONAL MEDICAL CENTER</t>
  </si>
  <si>
    <t>PARKVIEW REGIONAL HOSPITAL</t>
  </si>
  <si>
    <t>MEDICAL CENTER OF MCKINNEY</t>
  </si>
  <si>
    <t>EASTLAND MEMORIAL HOSPITAL</t>
  </si>
  <si>
    <t>MARY SHIELS HOSPITAL</t>
  </si>
  <si>
    <t>SAN JACINTO METHODIST HOSPITAL</t>
  </si>
  <si>
    <t>ST DAVIDS HOSPITAL</t>
  </si>
  <si>
    <t>COLORADO FAYETTE MEDICAL CENTER</t>
  </si>
  <si>
    <t>RIVERSIDE GENERAL HOSPITAL</t>
  </si>
  <si>
    <t>NAVARRO REGIONAL HOSPITAL</t>
  </si>
  <si>
    <t>GLEN ROSE MEDICAL CENTER</t>
  </si>
  <si>
    <t>TYLER COUNTY HOSPITAL</t>
  </si>
  <si>
    <t>MATAGORDA GENERAL HOSPITAL</t>
  </si>
  <si>
    <t>WILSON N JONES MEDICAL CENTER</t>
  </si>
  <si>
    <t>HENDERSON MEMORIAL HOSPITAL</t>
  </si>
  <si>
    <t>WOODLAND HEIGHTS MEDICAL CENTER</t>
  </si>
  <si>
    <t>ALLEGIANCE SPECIALTY HOSPITAL OF KI</t>
  </si>
  <si>
    <t>MEDICAL ARTS HOSPITAL</t>
  </si>
  <si>
    <t>BOWIE MEMORIAL HOSPITAL</t>
  </si>
  <si>
    <t>THE MEDICAL CENTER OF SOUTHEAST TEX</t>
  </si>
  <si>
    <t>MAINLAND MEDICAL CENTER</t>
  </si>
  <si>
    <t>RICHARDSON REGIONAL MEDICAL CENTER</t>
  </si>
  <si>
    <t>COVENANT HOSPITAL PLAINVIEW</t>
  </si>
  <si>
    <t>EAST TEXAS MEDICAL CENTER QUITMAN</t>
  </si>
  <si>
    <t>ABILENE REGIONAL MEDICAL CENTER</t>
  </si>
  <si>
    <t>BAYLOR REGIONAL MEDICAL CENTER AT G</t>
  </si>
  <si>
    <t>PALO PINTO GENERAL HOSPITAL</t>
  </si>
  <si>
    <t>SHANNON MEDICAL CENTER</t>
  </si>
  <si>
    <t>CHRISTUS JASPER MEMORIAL HOSPITAL</t>
  </si>
  <si>
    <t>HEMPHILL COUNTY HOSPITAL</t>
  </si>
  <si>
    <t>EAST TEXAS MEDICAL CENTER CROCKETT</t>
  </si>
  <si>
    <t>WILBARGER GENERAL HOSPITAL</t>
  </si>
  <si>
    <t>SEYMOUR HOSPITAL</t>
  </si>
  <si>
    <t>BROWNWOOD REGIONAL MEDICAL CENTER</t>
  </si>
  <si>
    <t>ANGLETON-DANBURY MEDICAL CENTER</t>
  </si>
  <si>
    <t>LAKE GRANBURY MEDICAL CENTER</t>
  </si>
  <si>
    <t>CUERO COMMUNITY HOSPITAL</t>
  </si>
  <si>
    <t>HILL COUNTRY MEMORIAL HOSPITAL INC</t>
  </si>
  <si>
    <t>NORTH BAY HOSPITAL</t>
  </si>
  <si>
    <t>MEMORIAL HERMANN MEMORIAL CITY MEDI</t>
  </si>
  <si>
    <t>ATLANTA MEMORIAL HOSPITAL</t>
  </si>
  <si>
    <t>CLEAR LAKE REGIONAL MEDICAL CENTER</t>
  </si>
  <si>
    <t>DIMMIT COUNTY MEMORIAL HOSPITAL</t>
  </si>
  <si>
    <t>SPRING BRANCH MEDICAL CENTER</t>
  </si>
  <si>
    <t>DENTON REGIONAL MEDICAL CENTER</t>
  </si>
  <si>
    <t>HOUSTON NORTHWEST MEDICAL CENTER</t>
  </si>
  <si>
    <t>TEXAS HEALTH HARRIS METHODIST HURST</t>
  </si>
  <si>
    <t>NOCONA GENERAL HOSPITAL</t>
  </si>
  <si>
    <t>DOCTORS HOSPITAL OF LAREDO</t>
  </si>
  <si>
    <t>WEST HOUSTON MEDICAL CENTER</t>
  </si>
  <si>
    <t>DEL SOL MEDICAL CENTER</t>
  </si>
  <si>
    <t>MEDICAL CITY DALLAS HOSPITAL</t>
  </si>
  <si>
    <t>MEDICAL CENTER OF PLANO</t>
  </si>
  <si>
    <t>SCENIC MOUNTAIN MEDICAL CENTER</t>
  </si>
  <si>
    <t>STARR COUNTY MEMORIAL HOSPITAL</t>
  </si>
  <si>
    <t>NACOGDOCHES MEDICAL CENTER</t>
  </si>
  <si>
    <t>EAST TEXAS MEDICAL CENTER - FAIRFIE</t>
  </si>
  <si>
    <t>PARK PLAZA HOSPITAL</t>
  </si>
  <si>
    <t>ODESSA REGIONAL HOSPITAL</t>
  </si>
  <si>
    <t>VALLEY REGIONAL MEDICAL CENTER</t>
  </si>
  <si>
    <t>SIERRA MEDICAL CENTER</t>
  </si>
  <si>
    <t>MEDICAL CENTER OF LEWISVILLE</t>
  </si>
  <si>
    <t>TOMBALL REGIONAL HOSPITAL</t>
  </si>
  <si>
    <t>PLAZA MEDICAL CENTER OF FORT WORTH</t>
  </si>
  <si>
    <t>WOMANS HOSPITAL OF TEXAS,THE</t>
  </si>
  <si>
    <t>MEDICAL CENTER OF ARLINGTON</t>
  </si>
  <si>
    <t>HUGULEY HEALTH SYSTEM</t>
  </si>
  <si>
    <t>RENAISSANCE HOSPITAL TERRELL</t>
  </si>
  <si>
    <t>MEMORIAL HERMANN NORTHEAST</t>
  </si>
  <si>
    <t>DALLAS REGIONAL MEDICAL CENTER</t>
  </si>
  <si>
    <t>UNIVERSITY OF TEXAS HEALTH CENTER A</t>
  </si>
  <si>
    <t>EL CAMPO MEMORIAL HOSPITAL</t>
  </si>
  <si>
    <t>SOUTHWEST GENERAL HOSPITAL</t>
  </si>
  <si>
    <t>LAMB HEALTHCARE CENTER</t>
  </si>
  <si>
    <t>LONGVIEW REGIONAL MEDICAL CENTER</t>
  </si>
  <si>
    <t>CHRISTUS ST JOHN HOSPITAL</t>
  </si>
  <si>
    <t>RIO GRANDE REGIONAL HOSPITAL</t>
  </si>
  <si>
    <t>SOUTH AUSTIN HOSPITAL</t>
  </si>
  <si>
    <t>MEDICAL CENTER AT LANCASTER</t>
  </si>
  <si>
    <t>CYPRESS FAIRBANKS MEDICAL CENTER</t>
  </si>
  <si>
    <t>ROUND ROCK MEDICAL CENTER</t>
  </si>
  <si>
    <t>METHODIST CHARLTON MEDICAL CENTER</t>
  </si>
  <si>
    <t>LAKE POINTE MEDICAL CENTER</t>
  </si>
  <si>
    <t>PRESBYTERIAN HOSPITAL OF DENTON</t>
  </si>
  <si>
    <t>KNOX COUNTY HOSPITAL</t>
  </si>
  <si>
    <t>PALESTINE REGIONAL MEDICAL CENTER</t>
  </si>
  <si>
    <t>EAST TEXAS MEDICAL CENTER TRINITY</t>
  </si>
  <si>
    <t>HAMILTON GENERAL HOSPITAL</t>
  </si>
  <si>
    <t>COVENANT HOSPITAL LEVELLAND</t>
  </si>
  <si>
    <t>SOUTHWESTERN GENERAL HOSPITAL</t>
  </si>
  <si>
    <t>CENTRAL TEXAS HOSPITAL</t>
  </si>
  <si>
    <t>TOPS SURGICAL SPECIALTY HOSPITAL</t>
  </si>
  <si>
    <t>KINGWOOD MEDICAL CENTER</t>
  </si>
  <si>
    <t>METHODIST AMBULATORY SURGERY HOSPIT</t>
  </si>
  <si>
    <t>CORPUS CHRISTI MEDICAL CENTER,THE</t>
  </si>
  <si>
    <t>RENAISSANCE HOSPITAL</t>
  </si>
  <si>
    <t>NORTHWEST TEXAS SURGERY CENTER</t>
  </si>
  <si>
    <t>HEALTHSOUTH HOSPITAL FOR SPECIALIZE</t>
  </si>
  <si>
    <t>CHRISTUS ST MICHAEL HEALTH SYSTEM</t>
  </si>
  <si>
    <t>DOCTORS HOSPITAL TIDWELL</t>
  </si>
  <si>
    <t>TEXAS ORTHOPEDIC HOSPITAL</t>
  </si>
  <si>
    <t>NORTHWEST HILLS SURGICAL HOSPITAL</t>
  </si>
  <si>
    <t>NORTH AUSTIN MEDICAL CENTER</t>
  </si>
  <si>
    <t>MCALLEN MEDICAL CENTER/ HEART HOSPI</t>
  </si>
  <si>
    <t>COMMUNITY GENERAL HOSPITAL</t>
  </si>
  <si>
    <t>METHODIST SUGAR LAND HOSPITAL</t>
  </si>
  <si>
    <t>LAS COLINAS MEDICAL CENTER</t>
  </si>
  <si>
    <t>HEART HOSPITAL OF AUSTIN</t>
  </si>
  <si>
    <t>CORNERSTONE REGIONAL HOSPITAL</t>
  </si>
  <si>
    <t>KELL WEST REGIONAL HOSPITAL</t>
  </si>
  <si>
    <t>CHRISTUS SPOHN HOSPITAL ALICE</t>
  </si>
  <si>
    <t>BIG BEND REGIONAL MEDICAL CENTER</t>
  </si>
  <si>
    <t>SURGERY SPECIALTY HOSPITALS OF AMER</t>
  </si>
  <si>
    <t>CHRISTUS ST CATHERINE HOSPITAL</t>
  </si>
  <si>
    <t>ENNIS REGIONAL MEDICAL CENTER</t>
  </si>
  <si>
    <t>PHYSICIANS CENTRE,THE</t>
  </si>
  <si>
    <t>DICKERSON MEMORIAL HOSPITAL</t>
  </si>
  <si>
    <t>SHELBY REGIONAL MEDICAL CENTER</t>
  </si>
  <si>
    <t>BROWNSVILLE SURGICAL HOSPITAL</t>
  </si>
  <si>
    <t>METHODIST WILLOWBROOK HOSPITAL</t>
  </si>
  <si>
    <t>EL PASO SPECIALTY HOSPITAL</t>
  </si>
  <si>
    <t>MEMORIAL HERMANN KATY HOSPITAL</t>
  </si>
  <si>
    <t>MEMORIAL HERMANN SUGAR LAND HOSPITA</t>
  </si>
  <si>
    <t>WEST TEXAS MEDICAL CENTER, LLC</t>
  </si>
  <si>
    <t>BAYLOR HEART AND VASCULAR HOSPITAL</t>
  </si>
  <si>
    <t>BAYLOR MEDICAL CENTER AT FRISCO</t>
  </si>
  <si>
    <t>HARLINGEN MEDICAL CENTER</t>
  </si>
  <si>
    <t>SPINE HOSPITAL OF SOUTH TEXAS,THE</t>
  </si>
  <si>
    <t>SUGAR LAND SURGICAL HOSPITAL LLP</t>
  </si>
  <si>
    <t>ST LUKE'S THE WOODLANDS HOSPITAL</t>
  </si>
  <si>
    <t>TEXAS SPINE AND JOINT HOSPITAL</t>
  </si>
  <si>
    <t>SETON SOUTHWEST HOSPITAL</t>
  </si>
  <si>
    <t>SETON  NORTHWEST HOSPITAL</t>
  </si>
  <si>
    <t>ALLIANCE HOSPITAL</t>
  </si>
  <si>
    <t>DOCTORS HOSPITAL AT RENAISSANCE</t>
  </si>
  <si>
    <t>AUSTIN SURGICAL HOSPITAL</t>
  </si>
  <si>
    <t>USMD HOSPITAL AT ARLINGTON L P</t>
  </si>
  <si>
    <t>IRVING COPPELL SURGICAL HOSPITAL</t>
  </si>
  <si>
    <t>QUAIL CREEK SURGICAL HOSPITAL</t>
  </si>
  <si>
    <t>LUBBOCK HEART HOSPITAL LP</t>
  </si>
  <si>
    <t>EAST EL PASO PHYSICIANS MEDICAL CEN</t>
  </si>
  <si>
    <t>TEXSAN HEART HOSPITAL</t>
  </si>
  <si>
    <t>BAYLOR SURGICAL HOSPITAL AT FORT WO</t>
  </si>
  <si>
    <t>BAYLOR MEDICAL CENTER AT TROPHY CLU</t>
  </si>
  <si>
    <t>EAST TEXAS MEDICAL CENTER - GILMER</t>
  </si>
  <si>
    <t>SOUTHWEST SURGICAL HOSPITAL</t>
  </si>
  <si>
    <t>HARRIS METHODIST SOUTHLAKE CENTER F</t>
  </si>
  <si>
    <t>TEXAS INSTITUTE FOR SURGERY AT PRES</t>
  </si>
  <si>
    <t>BAYLOR REGIONAL MEDICAL CENTER AT P</t>
  </si>
  <si>
    <t>PRESBYTERIAN PLANO CENTER FOR DIAGN</t>
  </si>
  <si>
    <t>NORTH TEXAS HOSPITAL</t>
  </si>
  <si>
    <t>PINE CREEK MEDICAL CENTER LLP</t>
  </si>
  <si>
    <t>00410</t>
  </si>
  <si>
    <t>UTAH VALLEY REGIONAL MEDICAL CENTER</t>
  </si>
  <si>
    <t>SALT LAKE REGIONAL MEDICAL CENTER</t>
  </si>
  <si>
    <t>03502</t>
  </si>
  <si>
    <t>MCKAY-DEE HOSPITAL CENTER</t>
  </si>
  <si>
    <t>OGDEN REGIONAL MEDICAL CENTER</t>
  </si>
  <si>
    <t>LDS HOSPITAL</t>
  </si>
  <si>
    <t>PIONEER VALLEY HOSPITAL</t>
  </si>
  <si>
    <t>UNIVERSITY HEALTH CARE/UNIV HOSPITA</t>
  </si>
  <si>
    <t>INTERMOUNTAIN MEDICAL CENTER</t>
  </si>
  <si>
    <t>CASTLEVIEW HOSPITAL</t>
  </si>
  <si>
    <t>MOUNTAIN WEST MEDICAL CENTER</t>
  </si>
  <si>
    <t>LOGAN REGIONAL HOSPITAL</t>
  </si>
  <si>
    <t>BRIGHAM CITY COMMUNITY HOSPITAL</t>
  </si>
  <si>
    <t>KANE COUNTY HOSPITAL</t>
  </si>
  <si>
    <t>UINTAH BASIN MEDICAL CENTER</t>
  </si>
  <si>
    <t>SAN JUAN HOSPITAL</t>
  </si>
  <si>
    <t>DIXIE REGIONAL MEDICAL CENTER</t>
  </si>
  <si>
    <t>AMERICAN FORK HOSPITAL</t>
  </si>
  <si>
    <t>SEVIER VALLEY MEDICAL CENTER</t>
  </si>
  <si>
    <t>ASHLEY REGIONAL MEDICAL CENTER</t>
  </si>
  <si>
    <t>GARFIELD MEMORIAL HOSPITAL</t>
  </si>
  <si>
    <t>BEAVER VALLEY HOSPITAL</t>
  </si>
  <si>
    <t>BEAR RIVER VALLEY HOSPITAL</t>
  </si>
  <si>
    <t>DAVIS HOSPITAL AND MEDICAL CENTER</t>
  </si>
  <si>
    <t>LAKEVIEW HOSPITAL</t>
  </si>
  <si>
    <t>OREM COMMUNITY HOSPITAL</t>
  </si>
  <si>
    <t>ALTA VIEW HOSPITAL</t>
  </si>
  <si>
    <t>ST MARKS HOSPITAL</t>
  </si>
  <si>
    <t>THE ORTHOPEDIC SPECIALTY HOSPITAL</t>
  </si>
  <si>
    <t>JORDAN VALLEY MEDICAL CENTER, LP</t>
  </si>
  <si>
    <t>TIMPANOGOS REGIONAL HOSPITAL</t>
  </si>
  <si>
    <t>CACHE VALLEY SPECIALITY HOSPITAL</t>
  </si>
  <si>
    <t>UTAH VALLEY SPECIALTY HOSPITAL</t>
  </si>
  <si>
    <t>CENTRAL VERMONT MEDICAL CENTER</t>
  </si>
  <si>
    <t>FLETCHER ALLEN HOSPITAL OF VERMONT</t>
  </si>
  <si>
    <t>RUTLAND REGIONAL MEDICAL CENTER</t>
  </si>
  <si>
    <t>BRATTLEBORO MEMORIAL HOSPITAL</t>
  </si>
  <si>
    <t>SOUTHWESTERN VERMONT MEDICAL CENTER</t>
  </si>
  <si>
    <t>NORTHWESTERN MEDICAL CENTER INC</t>
  </si>
  <si>
    <t>11</t>
  </si>
  <si>
    <t>ROY LESTER SCHNEIDER HOSPITAL,THE</t>
  </si>
  <si>
    <t>GOV JUAN F LUIS HOSPITAL &amp; MEDICAL</t>
  </si>
  <si>
    <t>00423</t>
  </si>
  <si>
    <t>NORTON COMMUNITY HOSPITAL</t>
  </si>
  <si>
    <t>RUSSELL COUNTY MEDICAL CENTER</t>
  </si>
  <si>
    <t>ROCKINGHAM MEMORIAL HOSPITAL</t>
  </si>
  <si>
    <t>WINCHESTER MEDICAL CENTER INC</t>
  </si>
  <si>
    <t>SENTARA NORFOLK GENL HOSP</t>
  </si>
  <si>
    <t>UNIVERSITY OF VIRGINIA MEDICAL CENT</t>
  </si>
  <si>
    <t>BON SECOURS - DEPAUL MEDICAL CENTER</t>
  </si>
  <si>
    <t>LEE REGIONAL MEDICAL CENTER</t>
  </si>
  <si>
    <t>HALIFAX REGIONAL HOSPITAL</t>
  </si>
  <si>
    <t>00453</t>
  </si>
  <si>
    <t>BON SECOURS - MARYVIEW MEDICAL CENT</t>
  </si>
  <si>
    <t>AUGUSTA MEDICAL CENTER</t>
  </si>
  <si>
    <t>CULPEPER MEMORIAL HOSPITAL INC</t>
  </si>
  <si>
    <t>JOHN RANDOLPH MEDICAL CENTER`</t>
  </si>
  <si>
    <t>CENTRA HEALTH</t>
  </si>
  <si>
    <t>MARY WASHINGTON HOSPITAL</t>
  </si>
  <si>
    <t>FAUQUIER HOSP</t>
  </si>
  <si>
    <t>CARILION MEDICAL CENTER</t>
  </si>
  <si>
    <t>VIRGINIA COMMONWEALTH UNIVERSITY HE</t>
  </si>
  <si>
    <t>WARREN MEMORIAL HOSP</t>
  </si>
  <si>
    <t>SMYTH COUNTY COMMUNITY HOSPITAL</t>
  </si>
  <si>
    <t>INOVA ALEXANDRIA HOSPITAL</t>
  </si>
  <si>
    <t>MARY IMMACULATE HOSPITAL</t>
  </si>
  <si>
    <t>CARILION NEW RIVER VALLEY MEDICAL C</t>
  </si>
  <si>
    <t>INOVA LOUDOUN HOSPITAL</t>
  </si>
  <si>
    <t>SENTARA OBICI HOSPITAL</t>
  </si>
  <si>
    <t>PRINCE WILLIAM HOSPITAL</t>
  </si>
  <si>
    <t>SENTARA LEIGH HOSPITAL</t>
  </si>
  <si>
    <t>LEWIS-GALE MEDICAL CENTER</t>
  </si>
  <si>
    <t>VIRGINIA HOSPITAL CENTER - ARLINGTO</t>
  </si>
  <si>
    <t>RIVERSIDE REGIONAL MEDICAL CENTER</t>
  </si>
  <si>
    <t>SENTARA VIRGINIA BEACH GENERAL HOSP</t>
  </si>
  <si>
    <t>BON SECOURS - ST MARYS HOSPITAL OF</t>
  </si>
  <si>
    <t>CLINCH VALLEY MEDICAL CENTER</t>
  </si>
  <si>
    <t>INOVA FAIRFAX HOSPITAL</t>
  </si>
  <si>
    <t>SENTARA WILLIAMSBURG REGIONAL MEDIC</t>
  </si>
  <si>
    <t>SOUTHSIDE REGIONAL MEDICAL CENTER</t>
  </si>
  <si>
    <t>BON SECOURS - MEMORIAL REGIONAL MED</t>
  </si>
  <si>
    <t>THE RETREAT HOSPITAL</t>
  </si>
  <si>
    <t>DANVILLE REGIONAL MEDICAL CENTER</t>
  </si>
  <si>
    <t>MARTHA JEFFERSON HOSPITAL</t>
  </si>
  <si>
    <t>MEMORIAL HOSPITAL OF MARTINSVILLE &amp;</t>
  </si>
  <si>
    <t>RIVERSIDE TAPPAHANNOCK HOSP INC</t>
  </si>
  <si>
    <t>BEDFORD MEMORIAL HOSPITAL</t>
  </si>
  <si>
    <t>CARILION FRANKLIN MEMORIAL HOSPITAL</t>
  </si>
  <si>
    <t>SOUTHSIDE COMMUNITY HOSPITAL</t>
  </si>
  <si>
    <t>SOUTHAMPTON MEMORIAL HOSPITAL</t>
  </si>
  <si>
    <t>SENTARA CAREPLEX HOSPITAL</t>
  </si>
  <si>
    <t>BON SECOURS - RICHMOND COMMUNITY HO</t>
  </si>
  <si>
    <t>SOUTHERN VIRGINIA REGIONAL MEDICAL</t>
  </si>
  <si>
    <t>COMMUNITY MEM HEALTHCENTER</t>
  </si>
  <si>
    <t>INOVA FAIR OAKS HOSPITAL</t>
  </si>
  <si>
    <t>HIRAM W DAVIS MEDICAL CENTER</t>
  </si>
  <si>
    <t>SOUTHWESTERN VIRGINIA MENTAL HEALTH</t>
  </si>
  <si>
    <t>WESTERN STATE HOSPITAL</t>
  </si>
  <si>
    <t>RESTON HOSPITAL CENTER</t>
  </si>
  <si>
    <t>CENTRAL VIRGINIA TRAINING CENTER</t>
  </si>
  <si>
    <t>EASTERN STATE HOSPITAL</t>
  </si>
  <si>
    <t>MONTGOMERY REGIONAL HOSPITAL, INC</t>
  </si>
  <si>
    <t>WYTHE COUNTY COMMUNITY HOSPITAL</t>
  </si>
  <si>
    <t>CJW MEDICAL CENTER</t>
  </si>
  <si>
    <t>POTOMAC HOSPITAL</t>
  </si>
  <si>
    <t>WELLMONT LONESOME PINE HOSPITAL</t>
  </si>
  <si>
    <t>TWIN COUNTY REGIONAL HOSPITAL</t>
  </si>
  <si>
    <t>PULASKI COMMUNITY HOSPITAL</t>
  </si>
  <si>
    <t>TAZEWELL COMMUNITY HOSP</t>
  </si>
  <si>
    <t>HENRICO DOCTORS' HOSPITAL</t>
  </si>
  <si>
    <t>SENTARA BAYSIDE HOSPITAL</t>
  </si>
  <si>
    <t>CHESAPEAKE GENERAL HOSPITAL</t>
  </si>
  <si>
    <t>INOVA MOUNT VERNON HOSPITAL</t>
  </si>
  <si>
    <t>RAPPAHANNOCK GENL HOSP</t>
  </si>
  <si>
    <t>ALLEGHANY REGIONAL HOSPITAL</t>
  </si>
  <si>
    <t>BUCHANAN GENERAL HOSPITAL</t>
  </si>
  <si>
    <t>RIVERSIDE WALTER REED HOSPITAL</t>
  </si>
  <si>
    <t>PIEDMONT GERIATRIC HOSPITAL</t>
  </si>
  <si>
    <t>CATAWBA HOSPITAL</t>
  </si>
  <si>
    <t>BON SECOURS - ST FRANCIS MEDICAL CE</t>
  </si>
  <si>
    <t>CENTER FOR RESTORATIVE CARE &amp; REHAB</t>
  </si>
  <si>
    <t>NORTHWEST HOSPITAL</t>
  </si>
  <si>
    <t>PROVIDENCE ST MARY MEDICAL CENTER</t>
  </si>
  <si>
    <t>SKAGIT VALLEY HOSPITAL</t>
  </si>
  <si>
    <t>VIRGINIA MASON MEDICAL CENTER</t>
  </si>
  <si>
    <t>ISLAND HOSPITAL</t>
  </si>
  <si>
    <t>UNIVERSITY OF WASHINGTON MEDICAL CT</t>
  </si>
  <si>
    <t>HIGHLINE MEDICAL CENTER</t>
  </si>
  <si>
    <t>YAKIMA REGIONAL MEDICAL AND CARDIAC</t>
  </si>
  <si>
    <t>PROVIDENCE REGIONAL MEDICAL CENTER</t>
  </si>
  <si>
    <t>AUBURN REGIONAL MEDICAL CENTER</t>
  </si>
  <si>
    <t>CENTRAL WASHINGTON HOSPITAL</t>
  </si>
  <si>
    <t>PROVIDENCE CENTRALIA HOSPITAL</t>
  </si>
  <si>
    <t>SAINT CLARE HOSPITAL</t>
  </si>
  <si>
    <t>PROVIDENCE ST PETER HOSPITAL</t>
  </si>
  <si>
    <t>SWEDISH MEDICAL CENTER/CHERRY HILL</t>
  </si>
  <si>
    <t>STEVENS HOSPITAL</t>
  </si>
  <si>
    <t>GRAYS HARBOR COMMUNITY HOSPITAL</t>
  </si>
  <si>
    <t>YAKIMA VALLEY MEMORIAL HOSPITAL</t>
  </si>
  <si>
    <t>TOPPENISH COMMUNITY HOSPITAL</t>
  </si>
  <si>
    <t>HARRISON MEDICAL CENTER</t>
  </si>
  <si>
    <t>ST JOHN MEDICAL CENTER</t>
  </si>
  <si>
    <t>DEACONESS MEDICAL CENTER</t>
  </si>
  <si>
    <t>00836</t>
  </si>
  <si>
    <t>WALLA WALLA GENERAL HOSPITAL</t>
  </si>
  <si>
    <t>S W WASHINGTON MEDICAL CENTER</t>
  </si>
  <si>
    <t>OVERLAKE HOSPITAL MEDICAL CENTER</t>
  </si>
  <si>
    <t>GROUP HEALTH CENTRAL HOSPITAL</t>
  </si>
  <si>
    <t>KENNEWICK GENERAL HOSPITAL</t>
  </si>
  <si>
    <t>PROVIDENCE SACRED HEART MEDICAL CEN</t>
  </si>
  <si>
    <t>KADLEC MEDICAL CENTER</t>
  </si>
  <si>
    <t>CASCADE VALLEY HOSPITAL</t>
  </si>
  <si>
    <t>HARBORVIEW MEDICAL CENTER</t>
  </si>
  <si>
    <t>OLYMPIC MEDICAL CENTER</t>
  </si>
  <si>
    <t>PROVIDENCE HOLY FAMILY HOSPITAL</t>
  </si>
  <si>
    <t>GOOD SAMARITAN HOSPITAL &amp; REHAB CEN</t>
  </si>
  <si>
    <t>VALLEY GENERAL HOSPITAL</t>
  </si>
  <si>
    <t>VALLEY MEDICAL CENTER</t>
  </si>
  <si>
    <t>VALLEY HOSPITAL &amp; MEDICAL CENTER</t>
  </si>
  <si>
    <t>EVERGREEN HOSPITAL MEDICAL CENTER</t>
  </si>
  <si>
    <t>TACOMA GENERAL ALLENMORE HOSPITAL</t>
  </si>
  <si>
    <t>SCHICK-SHADEL HOSPITAL</t>
  </si>
  <si>
    <t>SEATTLE CANCER CARE ALLIANCE</t>
  </si>
  <si>
    <t>CAPITAL MEDICAL CENTER</t>
  </si>
  <si>
    <t>ST FRANCIS COMMUNITY HOSPITAL</t>
  </si>
  <si>
    <t>PROV ST PETER CHEMICAL DEPENDENCY C</t>
  </si>
  <si>
    <t>WENATCHEE VALLEY HOSPITAL</t>
  </si>
  <si>
    <t>LEGACY SALMON CREEK HOSPITAL</t>
  </si>
  <si>
    <t>WEST VIRGINIA UNIVERSITY HOSPITALS</t>
  </si>
  <si>
    <t>GREENBRIER VALLEY MEDICAL CENTER</t>
  </si>
  <si>
    <t>UNITED HOSPITAL CENTER</t>
  </si>
  <si>
    <t>CITY HOSPITAL</t>
  </si>
  <si>
    <t>PLEASANT VALLEY HOSPITAL</t>
  </si>
  <si>
    <t>REYNOLDS MEMORIAL HOSPITAL</t>
  </si>
  <si>
    <t>JACKSON GENERAL HOSPITAL</t>
  </si>
  <si>
    <t>CHARLESTON AREA MEDICAL CENTER</t>
  </si>
  <si>
    <t>WEIRTON MEDICAL CENTER</t>
  </si>
  <si>
    <t>MONONGALIA COUNTY GENERAL HOSPITAL</t>
  </si>
  <si>
    <t>GRANT MEMORIAL HOSPITAL</t>
  </si>
  <si>
    <t>THOMAS MEMORIAL HOSPITAL</t>
  </si>
  <si>
    <t>DAVIS MEMORIAL HOSPITAL</t>
  </si>
  <si>
    <t>ST JOSEPHS HEALTHCARE SYSTEM</t>
  </si>
  <si>
    <t>STONEWALL JACKSON MEM HOSP</t>
  </si>
  <si>
    <t>OHIO VALLEY MEDICAL CENTER</t>
  </si>
  <si>
    <t>PRINCETON COMMUNITY HOSPITAL</t>
  </si>
  <si>
    <t>FAIRMONT GENERAL HOSPITAL</t>
  </si>
  <si>
    <t>LOGAN REGIONAL MEDICAL CENTER</t>
  </si>
  <si>
    <t>WHEELING HOSPITAL</t>
  </si>
  <si>
    <t>CABELL-HUNTINGTON HOSPITAL INC</t>
  </si>
  <si>
    <t>CAMDEN CLARK MEMORIAL HOSPITAL</t>
  </si>
  <si>
    <t>BECKLEY ARH HOSPITAL</t>
  </si>
  <si>
    <t>RALEIGH GENERAL HOSPITAL</t>
  </si>
  <si>
    <t>BLUEFIELD REGIONAL MEDICAL CENTER</t>
  </si>
  <si>
    <t>WETZEL COUNTY HOSPITAL</t>
  </si>
  <si>
    <t>WILLIAMSON MEMORIAL HOSPITAL</t>
  </si>
  <si>
    <t>SUMMERSVILLE MEMORIAL HOSPITAL</t>
  </si>
  <si>
    <t>CAMC TEAYS VALLEY HOSPITAL</t>
  </si>
  <si>
    <t>WELCH COMMUNITY HOSPITAL</t>
  </si>
  <si>
    <t>ST MICHAELS HSPTL</t>
  </si>
  <si>
    <t>FRANCISCAN SKEMP LA CROSSE HSPTL</t>
  </si>
  <si>
    <t>WAUKESHA MEMORIAL HOSPITAL</t>
  </si>
  <si>
    <t>ST ELIZABETH HSPTL</t>
  </si>
  <si>
    <t>LAKEVIEW MED CTR</t>
  </si>
  <si>
    <t>SACRED HEART HSPTL</t>
  </si>
  <si>
    <t>ST JOSEPHS HSPTL</t>
  </si>
  <si>
    <t>UNITED HSPTL SYS</t>
  </si>
  <si>
    <t>COLUMBIA ST MARYS OZAUKEE CAMPUS</t>
  </si>
  <si>
    <t>MONROE CLINIC</t>
  </si>
  <si>
    <t>ASPIRUS WAUSAU HOSPITAL</t>
  </si>
  <si>
    <t>RIVERVIEW HSPTL ASSOC</t>
  </si>
  <si>
    <t>AURORA MED CTR MANITOWOC CTY</t>
  </si>
  <si>
    <t>AURORA SHEBOYGAN MEM MED CTR</t>
  </si>
  <si>
    <t>AURORA MED CENTER-WASHINGTON COUNTY</t>
  </si>
  <si>
    <t>DIVINE SAVIOR HLTHCARE</t>
  </si>
  <si>
    <t>ST NICHOLAS HOSPITAL</t>
  </si>
  <si>
    <t>THEDA CLARK MED CTR</t>
  </si>
  <si>
    <t>MERCY MED CTR OF OSHKOSH</t>
  </si>
  <si>
    <t>BELLIN MEMORIAL HSPTL</t>
  </si>
  <si>
    <t>COLUMBIA ST MARYS HSPTL  MILW (COL</t>
  </si>
  <si>
    <t>ST CLARE HSPTL HLTH SVCS</t>
  </si>
  <si>
    <t>AURORA MEMORIAL HSPTL BURLINGTON</t>
  </si>
  <si>
    <t>OCONOMOWOC MEM HSPTL</t>
  </si>
  <si>
    <t>ST JOSEPHS COM HSPTL WEST BEND</t>
  </si>
  <si>
    <t>AURORA HEALTH CARE METRO, INC</t>
  </si>
  <si>
    <t>MERCY HLTH SYS CORP</t>
  </si>
  <si>
    <t>LUTHER HOSPITAL MAYO HEALTH SYSTEM</t>
  </si>
  <si>
    <t>FORT HEALTHCARE</t>
  </si>
  <si>
    <t>ST VINCENT HSPTL</t>
  </si>
  <si>
    <t>BEAVER DAM COM HSPTL</t>
  </si>
  <si>
    <t>WHEATON FRANCISCAN HEALTHCARE- ST F</t>
  </si>
  <si>
    <t>ST MARY'S HOSPITAL</t>
  </si>
  <si>
    <t>GUNDERSEN LUTH MED CTR</t>
  </si>
  <si>
    <t>ST AGNES HSPTL</t>
  </si>
  <si>
    <t>MERITER HSPTL</t>
  </si>
  <si>
    <t>HOWARD YOUNG MED CTR</t>
  </si>
  <si>
    <t>SAUK PRAIRIE MEM HSPTL</t>
  </si>
  <si>
    <t>WHEATON FRANCISCAN HEALTHCARE- ALL</t>
  </si>
  <si>
    <t>ST MARYS HSPTL MED CTR</t>
  </si>
  <si>
    <t>UW HEALTH  UW HOSPITALS AND CLINICS</t>
  </si>
  <si>
    <t>BELOIT MEM HSPTL</t>
  </si>
  <si>
    <t>AURORA LAKELAND MED CTR</t>
  </si>
  <si>
    <t>COMMUNITY MEM HSPTL</t>
  </si>
  <si>
    <t>HOLY FAMILY MEMORIAL</t>
  </si>
  <si>
    <t>HESS MEM HSPTL</t>
  </si>
  <si>
    <t>BAY AREA MED CTR</t>
  </si>
  <si>
    <t>WATERTOWN REGIONAL MEDICAL CENTER,</t>
  </si>
  <si>
    <t>WHEATON FRANCISCAN HEALTHCARE- ST J</t>
  </si>
  <si>
    <t>WEST ALLIS MEM HSPTL</t>
  </si>
  <si>
    <t>APPLETON MED CTR</t>
  </si>
  <si>
    <t>WHEATON FRANCISCAN HEALTHCARE- ELMB</t>
  </si>
  <si>
    <t>MEMORIAL MED CTR</t>
  </si>
  <si>
    <t>FROEDTERT MEM LUTHERAN HSPTL</t>
  </si>
  <si>
    <t>AURORA MED CTR KENOSHA</t>
  </si>
  <si>
    <t>AURORA BAYCARE MED CTR</t>
  </si>
  <si>
    <t>ORTHOPAEDIC HSPTL OF WI</t>
  </si>
  <si>
    <t>COLUMBIA CENTER</t>
  </si>
  <si>
    <t>OAK LEAF SURGCL HSPTL</t>
  </si>
  <si>
    <t>AURORA MED CTR OSHKOSH</t>
  </si>
  <si>
    <t>WIS HEART HOSPITAL - WHEATON FRANCI</t>
  </si>
  <si>
    <t>ST CLARE'S HOSPITAL OF WESTON INC</t>
  </si>
  <si>
    <t>SELECT SPECIALTY HOSPITAL MADISON</t>
  </si>
  <si>
    <t>CAMPBELL COUNTY MEMORIAL HOSPITAL</t>
  </si>
  <si>
    <t>03602</t>
  </si>
  <si>
    <t>MEMORIAL HOSPITAL OF SHERIDAN COUNT</t>
  </si>
  <si>
    <t>RIVERTON MEMORIAL HOSPITAL</t>
  </si>
  <si>
    <t>MEMORIAL HOSPITAL OF CARBON COUNTY</t>
  </si>
  <si>
    <t>LANDER REGIONAL HOSPITAL</t>
  </si>
  <si>
    <t>MEMORIAL HOSPITAL SWEETWATER COUNTY</t>
  </si>
  <si>
    <t>WYOMING MEDICAL CENTER</t>
  </si>
  <si>
    <t>CHEYENNE REGIONAL MEDICAL CENTER</t>
  </si>
  <si>
    <t>ST JOHNS MEDICAL CENTER</t>
  </si>
  <si>
    <t>SOUTH LINCOLN MEDICAL CENTER</t>
  </si>
  <si>
    <t>IVINSON MEMORIAL HOSPITAL</t>
  </si>
  <si>
    <t>EVANSTON REGIONAL HOSPITAL</t>
  </si>
  <si>
    <t>LBJ TROPICAL MEDICAL CENTER</t>
  </si>
  <si>
    <t>GUAM MEMORIAL HOSPITAL AUTHORITY</t>
  </si>
  <si>
    <t>COMMONWEALTH HEALTH CENTER</t>
  </si>
  <si>
    <t>RENAISSANCE HOSPITAL DALLAS INC</t>
  </si>
  <si>
    <t>WEST TEXAS HOSPITAL</t>
  </si>
  <si>
    <t>ST MARKS MEDICAL CENTER</t>
  </si>
  <si>
    <t>MEMORIAL HERMANN SPECIALTY HOSPITAL</t>
  </si>
  <si>
    <t>THE HOSPITAL AT WESTLAKE MEDICAL CE</t>
  </si>
  <si>
    <t>HOUSTON PHYSICIANS' HOSPITAL</t>
  </si>
  <si>
    <t>HOUSTON TOWN AND COUNTRY HOSPITAL</t>
  </si>
  <si>
    <t>MAYHILL HOSPITAL</t>
  </si>
  <si>
    <t>LAKESIDE HOSPITAL AT BASTROP LTD</t>
  </si>
  <si>
    <t>00900</t>
  </si>
  <si>
    <t>FOUNDATION SURGICAL HOSPITAL</t>
  </si>
  <si>
    <t>REGENCY HOSPITAL OF NORTH DALLAS II</t>
  </si>
  <si>
    <t>LAREDO SPECIALTY HOSPITAL</t>
  </si>
  <si>
    <t>REGENCY HOSPITAL OF FORT WORTH LLP</t>
  </si>
  <si>
    <t>MESQUITE SPECIALTY HOSPITAL</t>
  </si>
  <si>
    <t>HEALTHSOUTH REHABILITATION HOSPITAL</t>
  </si>
  <si>
    <t>DOCTORS DIAGNOSTIC HOSPITAL</t>
  </si>
  <si>
    <t>UNIVERSITY GENERAL HOSPITAL</t>
  </si>
  <si>
    <t>SOLARA HOSPITAL HARLINGEN</t>
  </si>
  <si>
    <t>INNOVA HOSPITAL SAN ANTONIO</t>
  </si>
  <si>
    <t>VIBRA SPECIALTY HOSPITAL</t>
  </si>
  <si>
    <t>METHODIST MANSFIELD MEDICAL CENTER</t>
  </si>
  <si>
    <t>NORTH CYPRESS MEDICAL CENTER</t>
  </si>
  <si>
    <t>THE HEART HOSPITAL BAYLOR PLANO</t>
  </si>
  <si>
    <t>EL PASO LTAC HOSPITAL</t>
  </si>
  <si>
    <t>COVENANT SPECIALITY HOSPITAL</t>
  </si>
  <si>
    <t>FIRST STREET HOSPITAL LP</t>
  </si>
  <si>
    <t>SCOTT &amp; WHITE CONTINUING CARE HOSPI</t>
  </si>
  <si>
    <t>PATIENTS MEDICAL CENTER, LTD</t>
  </si>
  <si>
    <t>APEX HOSPITAL KATY LP</t>
  </si>
  <si>
    <t>% of SSI that is MA using 2007 data from 2007 with MA Days worksheet column M for your hospital</t>
  </si>
  <si>
    <t>State Code (first 2 digits of Prov #)</t>
  </si>
  <si>
    <t>Hospital Notes</t>
  </si>
  <si>
    <t>FOR USE WITH COST REPORTS BEGINNING ON OR AFTER 10/1/13 - IF FILING AN AMENDED FOR AN EARLIER YEAR, PLEASE REQUEST A DIFFERENT VERSION</t>
  </si>
  <si>
    <t xml:space="preserve">Additional SSI Days </t>
  </si>
  <si>
    <t>Additional Medicare Advantage SSI Days</t>
  </si>
  <si>
    <t>Actual or estimated from C61 below</t>
  </si>
  <si>
    <t>Actual or estimated from C67 below</t>
  </si>
  <si>
    <t>Actual or estimated from C71 below</t>
  </si>
  <si>
    <t>Actual or estimated from C76 below</t>
  </si>
  <si>
    <t>% of Medicare Days that is MA using 2007 data from 2007 with MA Days worksheet column N for your hospital</t>
  </si>
  <si>
    <t>Minimum Estimated Protested Amount</t>
  </si>
  <si>
    <t>Computation of Protested Amount – DSH Dual Eligible Days</t>
  </si>
  <si>
    <t>Computation of Protested Amount – Medicare Advantage</t>
  </si>
  <si>
    <t>Computation of Protested Amount – Data Match Operating</t>
  </si>
  <si>
    <t>Computation of Protested Amount – Dual Eligible Capital</t>
  </si>
  <si>
    <t>Computation of Protested Amount – Medicare Advantage Capital</t>
  </si>
  <si>
    <t>Computation of Protested Amount – Data Match Capital</t>
  </si>
  <si>
    <t>Estimated Protested Amount</t>
  </si>
  <si>
    <t>Sub-Total Operating DRG Payment</t>
  </si>
  <si>
    <t>Total IPPS Operating Related Payments</t>
  </si>
  <si>
    <t>Operating DSH Adjustment</t>
  </si>
  <si>
    <t>E Pt A, line 22</t>
  </si>
  <si>
    <t xml:space="preserve">Operating IME Payment Adjustment </t>
  </si>
  <si>
    <t>E Pt A, line 70.93</t>
  </si>
  <si>
    <t>E Pt A, line 70.94</t>
  </si>
  <si>
    <t>E Pt A, lines 70.95 &amp; 70.96</t>
  </si>
  <si>
    <t>NOTE: Sole Community Hospitals (SCH) paid under their HSR are not affected. However, an SCH with an HSR lower than its regular DRG-based payments, would be affected by this issue.</t>
  </si>
  <si>
    <t>Uncompensated Care Protest Issues</t>
  </si>
  <si>
    <t xml:space="preserve">We believe that certain measures taken by the Centers for Medicare and Medicaid Services ("CMS") with respect to Uncompensated Care ("UC"), including both what costs are and/or are not allowed or captured in the UC calculations in Worksheet S-10, have led to providers not being fully reimbursed for the uncompensated care we provide as intended by Congress. We also believe that CMS exceeded its statutory authority with respect to determining the total funds available to providers for the Uncompensated Care they provide. We therefore have included the amount above as a Protested amount related to our total Uncompensated Care reimbursement reported on Worksheet E, Part A both with respect to our UC costs reimbursed in this cost report and/or any Medicare Disproportionate Share Hospital and/or Uncompensated Care costs reimbursed in our future or past cost reports.
We believe, due to a lack of guidance from CMS and because the current Medicare cost report instructions for Worksheet S-10 are unclear and ambiguous, our UC reimbursement may have been improperly determined. The uncertainty and ambiguity of the current instructions for S-10, including any and all updates or clarifications, could result in or lead to inadequate or improper UC costs, or allowable UC costs that are different from what was included in this cost report. This may be due to a number of factors, including but not limited to: 1) a lack of properly promulgated regulatory guidance issued by CMS, 2) inconsistent interpretation and/or application of CMS policy and guidance by CMS and its contractors/MACs, and 3) changes and/or clarifications in policy, guidance or regulation made by CMS. Any of these and potentially other factors could result in Uncompensated Care cost that is not included in this cost report, that is deemed unallowable and/or not calculated uniformly, properly or as intended by Congress. Therefore, this Protest amount is also intended to preserve our Appeal rights with respect to our UC costs as calculated on Worsheet S-10 and any impact that will have on our future Uncompensated Care reimbursement.
We are unable to fully calculate what the potential impact is at this time due to a number of factors, including insufficient information from CMS.  When more information becomes available that affects what the proper UC reimbursement amount is or should be, we can better estimate the impact of these Uncompensated Care Protest issues if deemed necessary at that time. Further, we believe there may be errors associated with our published Uncompensated Care data, but CMS has not provided enough detail to specifically identify the error rate or what those errors are.  Therefore, this Protest amount is intended to preserve our Appeal rights with resepct to how CMS calculates and/or reports our UC published data and any errors related to that or incorrect or arbitrary data relied upon by CMS. </t>
  </si>
  <si>
    <t>E Pt A, line 1.01 - Prior to 10/1</t>
  </si>
  <si>
    <t>E Pt A, line 1.02 - On or After 10/1</t>
  </si>
  <si>
    <t>Total Operating DRG Amounts Prior to 10/1</t>
  </si>
  <si>
    <t>Prior to 10/1</t>
  </si>
  <si>
    <t>On or After 10/1</t>
  </si>
  <si>
    <t>Total Operating DRG Amounts On or After 10/1</t>
  </si>
  <si>
    <t>Operating IME Adjustment - As Filed</t>
  </si>
  <si>
    <t>VBP Adjustment Amount</t>
  </si>
  <si>
    <t>HRRP Adjustment Amount</t>
  </si>
  <si>
    <t>LVA Adjustment</t>
  </si>
  <si>
    <t>Hospital Impact of Standardized Amount Understatement</t>
  </si>
  <si>
    <t>HAC Adjustment</t>
  </si>
  <si>
    <t>E Pt A, line 70.99</t>
  </si>
  <si>
    <t>to line 56</t>
  </si>
  <si>
    <t>to line 57</t>
  </si>
  <si>
    <t>to line 58</t>
  </si>
  <si>
    <t>to line 59</t>
  </si>
  <si>
    <t>Total - IPPS to Worksheet E Part A, Protest line 75</t>
  </si>
  <si>
    <t>0.9% Understated Standardized Amount</t>
  </si>
  <si>
    <t>Standardized Amount Adjustment Overstatement</t>
  </si>
  <si>
    <t xml:space="preserve">Provider protests the 0.9% reduction in the standardized amount and IPPS payments associated with CMS's failure to remove transfer cases from the initial calculation of the standardized amount in 1983, an error that continues to impact the current standardized amount. </t>
  </si>
  <si>
    <t>Direct Graduate Medical Education ("DGME") Weighting Factor and Cap on FTEs</t>
  </si>
  <si>
    <t>E-4, line 5</t>
  </si>
  <si>
    <t>E-4, line 6</t>
  </si>
  <si>
    <t>Adjusted Resident FTE Cap (Unweighted)</t>
  </si>
  <si>
    <t>Times Medicare Patient Load</t>
  </si>
  <si>
    <t>please review for errors or formula changes, and feel free to contact Hall Render for assistance.</t>
  </si>
  <si>
    <t xml:space="preserve">NOTE: DSH results will most likely be positive numbers.  If you receive negative amounts, </t>
  </si>
  <si>
    <r>
      <t>To the extent that certain Dual Eligible Days, including but not limited to Medicare exhaust or Non-Covered days, are not included in the Medicare Fraction, based on the Empire 9</t>
    </r>
    <r>
      <rPr>
        <vertAlign val="superscript"/>
        <sz val="12"/>
        <color rgb="FF000000"/>
        <rFont val="Times New Roman"/>
        <family val="1"/>
      </rPr>
      <t>th</t>
    </r>
    <r>
      <rPr>
        <sz val="12"/>
        <color rgb="FF000000"/>
        <rFont val="Times New Roman"/>
        <family val="1"/>
      </rPr>
      <t xml:space="preserve"> Circuit decision or other determinations, we contend they must be included in the Medicaid Fraction, so that all low income patients are included in the DSH calculation, as intended by Congress.</t>
    </r>
  </si>
  <si>
    <t xml:space="preserve">Issue: All low income patient days of patients who were dually eligible for both Medicare and Medicaid, including those whose Medicare benefits were exhausted or otherwise Non-Covered, were not properly included in the DSH proxies as intended by Congress.  CMS improperly interprets “entitled” to benefits in the DSH statute too narrowly for SSI entitlement, while inconsistently interpreting it broadly for  Medicare entitlement, thus undercounting SSI days in the Medicare numerator.  In most states since eligibility for SSI automatically qualifies the individual for Medicaid eligibility, such Dual Eligible patients serve as the best available proxy since CMS will not provide hospitals with the  SSI days data for their Medicare patients. Therefore, the  amount in controversy computed assumes inclusion of these additional dual eligible days in the Medicare fraction as opposed to the alternative inclusion in the Medicaid fraction. </t>
  </si>
  <si>
    <t>*Dual Eligibles* are individuals entitled to Medicare who are also eligible for some level of Medicaid benefits.</t>
  </si>
  <si>
    <t>Definitions</t>
  </si>
  <si>
    <t>Centers for Medicare &amp; Medicaid Services (CMS), [CMS Program Statistics](https://www.cms.gov/research-statistics-data-systems/cms-program-statistics/2019-medicare-enrollment-section), accessed January 2021.</t>
  </si>
  <si>
    <t>Sources</t>
  </si>
  <si>
    <t>Data include individuals enrolled in Medicare Part A and/or B during the respective calendar year. Medicare enrollment is based on CMS administrative enrollment data and are calculated using a person-year methodology. Data may not sum to total due to rounding. For more information, please see [CMS Program Statistics Data Source and Methodology](https://www.cms.gov/Research-Statistics-Data-and-Systems/Statistics-Trends-and-Reports/CMSProgramStatistics/Downloads/MED_ENROLL_METHODS.pdf).</t>
  </si>
  <si>
    <t>Notes</t>
  </si>
  <si>
    <t>WY</t>
  </si>
  <si>
    <t>WI</t>
  </si>
  <si>
    <t>WV</t>
  </si>
  <si>
    <t>WA</t>
  </si>
  <si>
    <t>VA</t>
  </si>
  <si>
    <t>VT</t>
  </si>
  <si>
    <t>UT</t>
  </si>
  <si>
    <t>TX</t>
  </si>
  <si>
    <t>TN</t>
  </si>
  <si>
    <t>SD</t>
  </si>
  <si>
    <t>SC</t>
  </si>
  <si>
    <t>RI</t>
  </si>
  <si>
    <t>PA</t>
  </si>
  <si>
    <t>OR</t>
  </si>
  <si>
    <t>OK</t>
  </si>
  <si>
    <t>OH</t>
  </si>
  <si>
    <t>ND</t>
  </si>
  <si>
    <t>NC</t>
  </si>
  <si>
    <t>NY</t>
  </si>
  <si>
    <t>NM</t>
  </si>
  <si>
    <t>NJ</t>
  </si>
  <si>
    <t>NH</t>
  </si>
  <si>
    <t>NV</t>
  </si>
  <si>
    <t>NE</t>
  </si>
  <si>
    <t>MT</t>
  </si>
  <si>
    <t>MO</t>
  </si>
  <si>
    <t>MS</t>
  </si>
  <si>
    <t>MN</t>
  </si>
  <si>
    <t>MI</t>
  </si>
  <si>
    <t>MA</t>
  </si>
  <si>
    <t>MD</t>
  </si>
  <si>
    <t>ME</t>
  </si>
  <si>
    <t>LA</t>
  </si>
  <si>
    <t>KY</t>
  </si>
  <si>
    <t>KS</t>
  </si>
  <si>
    <t>IA</t>
  </si>
  <si>
    <t>IN</t>
  </si>
  <si>
    <t>IL</t>
  </si>
  <si>
    <t>ID</t>
  </si>
  <si>
    <t>HI</t>
  </si>
  <si>
    <t>GA</t>
  </si>
  <si>
    <t>FL</t>
  </si>
  <si>
    <t>DC</t>
  </si>
  <si>
    <t>DE</t>
  </si>
  <si>
    <t>CT</t>
  </si>
  <si>
    <t>CO</t>
  </si>
  <si>
    <t>CA</t>
  </si>
  <si>
    <t>AR</t>
  </si>
  <si>
    <t>AZ</t>
  </si>
  <si>
    <t>AK</t>
  </si>
  <si>
    <t>AL</t>
  </si>
  <si>
    <t>United States</t>
  </si>
  <si>
    <t>Duals as a Percent of Medicare Beneficiaries</t>
  </si>
  <si>
    <t>Total Medicare Beneficiaries</t>
  </si>
  <si>
    <t>Dual Eligible Enrollees</t>
  </si>
  <si>
    <t>Location</t>
  </si>
  <si>
    <t>Timeframe: 2013</t>
  </si>
  <si>
    <t>Title: Dual Eligibles as a Percent of Total Medicare Beneficiaries | KFF</t>
  </si>
  <si>
    <t xml:space="preserve">Issue: All low income patient days of patients who were dually eligible for both Medicare and Medicaid, including those whose Medicare benefits were exhausted or otherwise Non-Covered, were not properly included in the DSH proxies as intended by Congress.  CMS improperly interprets “entitled” to benefits in the DSH statute too narrowly for SSI entitlement, while inconsistently interpreting it broadly for  Medicare entitlement, thus undercounting SSI days in the Medicare numerator.  In most states since eligibility for SSI automatically qualifies the individual for Medicaid eligibility, such Dual Eligible patients serve as the best available proxy since CMS will not provide hospitals with the  SSI days data for their Medicare patients. Therefore, the estimated amount in controversy computed assumes inclusion of these additional dual eligible days in the Medicare fraction as opposed to the alternative inclusion in the Medicaid fraction. </t>
  </si>
  <si>
    <r>
      <t>To the extent that certain Dual Eligible Days, including but not limited to Medicare exhaust or Non-Covered days, are not included in the Medicare Fraction, based on the Empire 9</t>
    </r>
    <r>
      <rPr>
        <vertAlign val="superscript"/>
        <sz val="12"/>
        <color rgb="FF000000"/>
        <rFont val="Times New Roman"/>
        <family val="1"/>
      </rPr>
      <t>th</t>
    </r>
    <r>
      <rPr>
        <sz val="12"/>
        <color rgb="FF000000"/>
        <rFont val="Times New Roman"/>
        <family val="1"/>
      </rPr>
      <t xml:space="preserve"> Circuit decision or other determinations, we contend they must be included in the Medicaid Fraction numerator, so that all low income patients are included in the DSH calculation, as intended by Congress, and have therefore computed the Medicaid fraction estimated amount in controversy accordingly.</t>
    </r>
  </si>
  <si>
    <t>Primary</t>
  </si>
  <si>
    <t xml:space="preserve">The Provider protests its calculation of Full Time Equivalents ("FTEs") for purposes of its DGME payment. In its simplest form, the DGME calculation is the Per Resident Amount × 3 Year Weighted Full Time Employee (FTE) Average × Medicare Patient Load. CMS has been ordered by Congress to calculate the number of FTEs and weight the FTEs for residents within the Initial Residency Period (IRP) at 1.0 and for residents beyond the IRP at 0.5.  42 USC § 1395ww(h)(4)(C).  In response, CMS established 42 C.F.R. § 413.79(c)(2)(iii) to calculate the FTE count: “If the hospital’s number of FTE residents in a cost reporting period beginning on or after October 1, 2001, exceeds the [cap established in 1996], the hospital’s weighted FTE count (before application of the limit) . . . will be reduced in the same proportion that the number of FTE residents for that cost reporting period exceeds the number of FTE residents for the most recent cost reporting period ending on or before December 31, 1996.  For a hospital that has FTEs in excess of its 1996 cap, this calculation reduces the number of FTEs below the cap when residents beyond the IRP are involved by reducing the resident's weighting in violation of the statute.  This impacts the current, prior and penultimate weighted DGME FTE counts, and the rolling average calculation. Provider requests the ability to correct its FTE count for DGME reimbursement. </t>
  </si>
  <si>
    <t>Non-Primary</t>
  </si>
  <si>
    <t>E-4, line 8, Col 1</t>
  </si>
  <si>
    <t>Weighted Primary Care Resident FTE Count Current Year</t>
  </si>
  <si>
    <t>Weighted Other Resident FTE Count Current Year</t>
  </si>
  <si>
    <t>E-4, line 8, Col 2</t>
  </si>
  <si>
    <t>E-4, line 18, Col 1</t>
  </si>
  <si>
    <t>E-4, line 18, Col 2</t>
  </si>
  <si>
    <t>Non-Primary Per Resident Amount (PRA)</t>
  </si>
  <si>
    <t>Primary Care Per Resident Amount (PRA)</t>
  </si>
  <si>
    <t>Difference</t>
  </si>
  <si>
    <t>Direct Graduate Medical Education ("DGME") Weighting Factor and Cap on FTEs Part A</t>
  </si>
  <si>
    <t>Direct Graduate Medical Education ("DGME") Weighting Factor and Cap on FTEs Part B</t>
  </si>
  <si>
    <t xml:space="preserve">Per Resident Amount  </t>
  </si>
  <si>
    <t>Impact of Protested FTE Weighting</t>
  </si>
  <si>
    <t>E-4, line 10, Col 2</t>
  </si>
  <si>
    <t>E-4, line 12, Col 1</t>
  </si>
  <si>
    <t>E-4, line 12, Col 2</t>
  </si>
  <si>
    <t>E-4, line 13, Col 1</t>
  </si>
  <si>
    <t>E-4, line 13, Col 2</t>
  </si>
  <si>
    <t>Weighted Primary Care Resident FTE Count PY</t>
  </si>
  <si>
    <t>Weighted Primary Care Resident FTE Count PPY</t>
  </si>
  <si>
    <t>Weighted Other Resident FTE Count PY</t>
  </si>
  <si>
    <t>Weighted Other Resident FTE Count PPY</t>
  </si>
  <si>
    <t>Dental and Podiatric FTE Count</t>
  </si>
  <si>
    <t>FTE Count Prior Year</t>
  </si>
  <si>
    <t>FTE Count Penultimate Year</t>
  </si>
  <si>
    <t>Rolling Average FTE Count</t>
  </si>
  <si>
    <t>E-4, line 26, Col 1</t>
  </si>
  <si>
    <t>E-4, line 26, Col 2</t>
  </si>
  <si>
    <t>E-4, line 27, Col 1</t>
  </si>
  <si>
    <t>Total Inpatient Days</t>
  </si>
  <si>
    <t>Medicare Part A Inpatient Days</t>
  </si>
  <si>
    <t>Managed Care Days Prior to 1/1</t>
  </si>
  <si>
    <t>Managed Care Days on or after 1/1</t>
  </si>
  <si>
    <t>Amount for Other Resident Costs</t>
  </si>
  <si>
    <t>If not 0%, determine why</t>
  </si>
  <si>
    <t>Total - IPPS to Worksheet E Part B, Protest line 44</t>
  </si>
  <si>
    <t>&lt;&lt;=====</t>
  </si>
  <si>
    <t xml:space="preserve">NOTE: DGME protest amounts should be positive numbers.  If you receive negative amounts, </t>
  </si>
  <si>
    <t xml:space="preserve">Provider protests the 0.9% reduction in the standardized amount and IPPS payments associated with CMS's failure to remove transfer
</t>
  </si>
  <si>
    <t xml:space="preserve">
cases from the initial calculation of the standardized amount in 1983, an error that continues to impact the current standardized amount. </t>
  </si>
  <si>
    <t xml:space="preserve">Current Year Allopathic &amp; Osteopathic Resident FTE Count (Unweighted)  </t>
  </si>
  <si>
    <t>Lesser of Cap or Count (Unweighted)</t>
  </si>
  <si>
    <t>E-4, line 8, Col 3</t>
  </si>
  <si>
    <t>Weighted Total Resident FTE Count Current Year</t>
  </si>
  <si>
    <t>Total Resident FTE Count Current Year (Unweighted)</t>
  </si>
  <si>
    <t>E-4, line  22, Col 3</t>
  </si>
  <si>
    <t>Dental and Podiatric Resident FTE Count (Weighted)</t>
  </si>
  <si>
    <t>E-4, line  23, Col 3</t>
  </si>
  <si>
    <t>Provider protests the reduction of the weighted FTE count of Residents beyond the Initial Residency Period in the calculation of its DGME</t>
  </si>
  <si>
    <t>payment, in violation of the statute. For hospitals that exceed the FTE cap, CMS effectively overrides the weight set by the statute for</t>
  </si>
  <si>
    <t>Allowable additional DGME FTE Resident Count</t>
  </si>
  <si>
    <t>-</t>
  </si>
  <si>
    <t>Total Proposed FTE Count Current Year</t>
  </si>
  <si>
    <t>Additional DGME FTE Resident Count</t>
  </si>
  <si>
    <t>Additional DGME Amount</t>
  </si>
  <si>
    <t>E-4, line  25, Col 3</t>
  </si>
  <si>
    <t>Locality Adjusted National Average Per Resident Amount</t>
  </si>
  <si>
    <t>Total Direct DGME Amount</t>
  </si>
  <si>
    <t xml:space="preserve">Estimated Medicare Reimbursable Cost as Protested </t>
  </si>
  <si>
    <t>Medicare Reimbursable Cost Per CMS (traditional calculation)</t>
  </si>
  <si>
    <t>Weighted Capped Primary Care Resident FTE Count Current Year</t>
  </si>
  <si>
    <t>Weighted Capped Other Resident FTE Count Current Year</t>
  </si>
  <si>
    <t>Weighted Capped Total Resident FTE Count Current Year</t>
  </si>
  <si>
    <t>E-4, line 9, Col 1</t>
  </si>
  <si>
    <t>E-4, line 9, Col 2</t>
  </si>
  <si>
    <t>E-4, line 9, Col 3</t>
  </si>
  <si>
    <t xml:space="preserve">Residents beyond the IRP. The regulation determines the cap after application of weighting factors, contrary to the statute. This impacts the </t>
  </si>
  <si>
    <t xml:space="preserve">current, prior and penultimate weighted DGME FTE counts and the rolling averages. The prior and penultimate year FTE counts carried to the </t>
  </si>
  <si>
    <t>current year's cost report are understated for the same reason.</t>
  </si>
  <si>
    <t xml:space="preserve">Current Year Weighted pre-cap Resident FTE Count </t>
  </si>
  <si>
    <t>Current Year Weighted and Capped Resident FTE Count</t>
  </si>
  <si>
    <t>Lesser of Line 5 or Line 6</t>
  </si>
  <si>
    <t>Lesser of Line 5 or Line 8 Total Weighted FTE Count</t>
  </si>
  <si>
    <t>E-4, line 26, Col 2.01</t>
  </si>
  <si>
    <t>E-4, line 29, Col 3</t>
  </si>
  <si>
    <t>Net Program Direct GME Amount</t>
  </si>
  <si>
    <t xml:space="preserve">Proposed Current Year Resident FTE Count </t>
  </si>
  <si>
    <t>Locality Adjustment National Average Per Resident Amount</t>
  </si>
  <si>
    <t>Render for assistance.</t>
  </si>
  <si>
    <t xml:space="preserve">or if the calculation is not as expected in any way, please verify the inputs or contact Hall </t>
  </si>
  <si>
    <t>Direct Graduate Medical Education Weighting</t>
  </si>
  <si>
    <t>E-4, line 46, Col 3</t>
  </si>
  <si>
    <t>E-4, line 47, Col 3</t>
  </si>
  <si>
    <t>Ratio of Part A Reasonable Cost to Total Reasonable Cost</t>
  </si>
  <si>
    <t>Ratio of Part B Reasonable Cost to Total Reasonable Cost</t>
  </si>
  <si>
    <t xml:space="preserve">Ratio of Part B Reasonable Cost to Total Reasonable Cost </t>
  </si>
  <si>
    <t>Col 1 (Before 10/1)</t>
  </si>
  <si>
    <t>Column 2 (After 10/1)</t>
  </si>
  <si>
    <t>Column 3 (&gt; 100 beds)</t>
  </si>
  <si>
    <t>Before 10/1</t>
  </si>
  <si>
    <t>After 10/1</t>
  </si>
  <si>
    <t>Capital DRG Other Than Outlier Payments</t>
  </si>
  <si>
    <t>Capital DSH Adjustment</t>
  </si>
  <si>
    <t>Protested Amount</t>
  </si>
  <si>
    <t>Total Protest for Worksheet E Part A</t>
  </si>
  <si>
    <t xml:space="preserve">Capital DSH </t>
  </si>
  <si>
    <t>Provider protests the CMS treatment of urban hospitals that reclassify to rural under Section 401 as rural</t>
  </si>
  <si>
    <t xml:space="preserve">(a/k/a 42 C.F.R. 412.103 rural reclassification) for Capital DSH purposes. As a result, such hospitals with </t>
  </si>
  <si>
    <t xml:space="preserve">more than 100 beds, which would otherwise qualify for Capital DSH payments as urban hospitals, become </t>
  </si>
  <si>
    <t xml:space="preserve">ineligible because they are reclassified to rural for operating Prospective Payment System (PPS) purposes.  </t>
  </si>
  <si>
    <r>
      <t xml:space="preserve">This is the same issue as the recent court decision </t>
    </r>
    <r>
      <rPr>
        <i/>
        <sz val="11"/>
        <color theme="1"/>
        <rFont val="Calibri"/>
        <family val="2"/>
      </rPr>
      <t>Toledo Hospital v. Becerra</t>
    </r>
    <r>
      <rPr>
        <sz val="11"/>
        <color theme="1"/>
        <rFont val="Calibri"/>
        <family val="2"/>
      </rPr>
      <t xml:space="preserve">, in which the federal court </t>
    </r>
  </si>
  <si>
    <t>said the 2006 Final Rule promulgated by CMS that rendered geographically urban hospitals who reclassed</t>
  </si>
  <si>
    <t>Provider protests the CMS treatment of urban hospitals that reclassify to rural under Section 401 as rural (a/k/a 42 C.F.R. 412.103 rural</t>
  </si>
  <si>
    <t>reclassification) for Capital DSH purposes. As a result, such hospitals with more than 100 beds, which would otherwise qualify for Capital</t>
  </si>
  <si>
    <t>DSH payments as urban hospitals, become ineligible because they are reclassified to rural for operating Prospective Payment System (PPS)</t>
  </si>
  <si>
    <t xml:space="preserve">arbitrary and capricious. </t>
  </si>
  <si>
    <r>
      <t xml:space="preserve">purposes. This is the same issue as the recent court decision </t>
    </r>
    <r>
      <rPr>
        <i/>
        <sz val="10"/>
        <color theme="1"/>
        <rFont val="Arial"/>
        <family val="2"/>
      </rPr>
      <t>Toledo v. Becerra,</t>
    </r>
    <r>
      <rPr>
        <sz val="10"/>
        <color theme="1"/>
        <rFont val="Arial"/>
        <family val="2"/>
      </rPr>
      <t xml:space="preserve"> in which the federal court said the 2006 Final Rule</t>
    </r>
  </si>
  <si>
    <t xml:space="preserve">promulgated by CMS that rendered geographically urban hospitals who reclassed to rural ineligible for capital DSH adjustments was </t>
  </si>
  <si>
    <t xml:space="preserve">to rural ineligible for capital DSH adjustments was arbitrary and capricious. </t>
  </si>
  <si>
    <t>Y for Yes or N for No in Cols. C, D, &amp; E</t>
  </si>
  <si>
    <t>Urban to Rural Geographic Reclassification (Line 27 Col. 2 for 2552-10). If Line 27 Col 1 is Rural (2) but there is no date in Line 27 Col 2, review cost reports from the two preceding years to determine whether provider was reclassified as rural in one of these years, indicated by a date in Line 27 Col 2. If so, then input Y in cell D23, &amp;/or D24, &amp;/or D25, as applicable.</t>
  </si>
  <si>
    <t>NOTE: Complete this section if the Hospital trained more Resident/Fellow FTEs than the DGME FTE cap amount.</t>
  </si>
  <si>
    <t>(a/k/a 42 C.F.R. 412.103 rural reclassification) for Direct GME purposes. Under Section 401, reclassified hospitals</t>
  </si>
  <si>
    <r>
      <t xml:space="preserve">In the recent court decision </t>
    </r>
    <r>
      <rPr>
        <i/>
        <sz val="11"/>
        <color theme="1"/>
        <rFont val="Calibri"/>
        <family val="2"/>
        <scheme val="minor"/>
      </rPr>
      <t>Toledo Hospital v. Becerra</t>
    </r>
    <r>
      <rPr>
        <sz val="11"/>
        <color theme="1"/>
        <rFont val="Calibri"/>
        <family val="2"/>
        <scheme val="minor"/>
      </rPr>
      <t>, the federal court said the 2006 Final Rule promulgated</t>
    </r>
  </si>
  <si>
    <t>promulgated by CMS that rendered geographically urban hospitals who reclassed to rural ineligible for Capital</t>
  </si>
  <si>
    <t xml:space="preserve">DSH adjustments was arbitrary and capricious. We assume this same ruling would allow for an increase to </t>
  </si>
  <si>
    <t>are entitled to an increase in their Indirect Medical Education (IME) FTE cap, but are penalized because there is no</t>
  </si>
  <si>
    <t xml:space="preserve">provision in the reclassification regulations for an increase to the Direct Graduate Medical Education (DGME) FTE cap. </t>
  </si>
  <si>
    <t>both the IME and DGME FTE caps.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</si>
</sst>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00%"/>
    <numFmt numFmtId="165" formatCode="&quot;$&quot;#,##0"/>
    <numFmt numFmtId="166" formatCode="0.0000"/>
    <numFmt numFmtId="167" formatCode="0.000"/>
    <numFmt numFmtId="168" formatCode="_(* #,##0_);_(* \(#,##0\);_(* &quot;-&quot;??_);_(@_)"/>
    <numFmt numFmtId="169" formatCode="0.00000"/>
    <numFmt numFmtId="170" formatCode="_(&quot;$&quot;* #,##0_);_(&quot;$&quot;* \(#,##0\);_(&quot;$&quot;* &quot;-&quot;??_);_(@_)"/>
    <numFmt numFmtId="171" formatCode="0.0000%"/>
    <numFmt numFmtId="172" formatCode="0.000000"/>
    <numFmt numFmtId="173" formatCode="_(* #,##0.000000_);_(* \(#,##0.000000\);_(* &quot;-&quot;??????_);_(@_)"/>
    <numFmt numFmtId="174" formatCode="_(* #,##0.00_);_(* \(#,##0.00\);_(* &quot;-&quot;_);_(@_)"/>
  </numFmts>
  <fonts count="28" x14ac:knownFonts="1">
    <font>
      <sz val="10"/>
      <color theme="1"/>
      <name val="Arial"/>
      <family val="2"/>
    </font>
    <font>
      <sz val="10"/>
      <color theme="1"/>
      <name val="Arial"/>
      <family val="2"/>
    </font>
    <font>
      <b/>
      <sz val="10"/>
      <color theme="1"/>
      <name val="Arial"/>
      <family val="2"/>
    </font>
    <font>
      <b/>
      <sz val="12"/>
      <color theme="1"/>
      <name val="Arial"/>
      <family val="2"/>
    </font>
    <font>
      <sz val="10"/>
      <name val="Arial"/>
      <family val="2"/>
    </font>
    <font>
      <b/>
      <sz val="10"/>
      <name val="Arial"/>
      <family val="2"/>
    </font>
    <font>
      <sz val="12"/>
      <color theme="1"/>
      <name val="Times New Roman"/>
      <family val="1"/>
    </font>
    <font>
      <b/>
      <sz val="10"/>
      <name val="MS Sans Serif"/>
      <family val="2"/>
    </font>
    <font>
      <sz val="11"/>
      <color indexed="8"/>
      <name val="Calibri"/>
      <family val="2"/>
    </font>
    <font>
      <b/>
      <sz val="12"/>
      <name val="MS Sans Serif"/>
      <family val="2"/>
    </font>
    <font>
      <sz val="10"/>
      <color rgb="FFFF0000"/>
      <name val="Arial"/>
      <family val="2"/>
    </font>
    <font>
      <sz val="16"/>
      <color rgb="FFFF0000"/>
      <name val="Arial"/>
      <family val="2"/>
    </font>
    <font>
      <b/>
      <sz val="14"/>
      <color rgb="FFFF0000"/>
      <name val="Arial"/>
      <family val="2"/>
    </font>
    <font>
      <sz val="11"/>
      <name val="Calibri"/>
      <family val="2"/>
    </font>
    <font>
      <b/>
      <sz val="10"/>
      <color rgb="FFFF0000"/>
      <name val="Arial"/>
      <family val="2"/>
    </font>
    <font>
      <sz val="10"/>
      <color rgb="FF0000CC"/>
      <name val="Arial"/>
      <family val="2"/>
    </font>
    <font>
      <b/>
      <sz val="13"/>
      <color rgb="FFFF0000"/>
      <name val="Calibri"/>
      <family val="2"/>
    </font>
    <font>
      <sz val="12"/>
      <color rgb="FF000000"/>
      <name val="Times New Roman"/>
      <family val="1"/>
    </font>
    <font>
      <vertAlign val="superscript"/>
      <sz val="12"/>
      <color rgb="FF000000"/>
      <name val="Times New Roman"/>
      <family val="1"/>
    </font>
    <font>
      <sz val="11"/>
      <color theme="1"/>
      <name val="Calibri"/>
      <family val="2"/>
      <scheme val="minor"/>
    </font>
    <font>
      <sz val="11"/>
      <color rgb="FF1E1E1E"/>
      <name val="Segoe UI"/>
      <family val="2"/>
    </font>
    <font>
      <sz val="10"/>
      <name val="MS Sans Serif"/>
      <family val="2"/>
    </font>
    <font>
      <sz val="11"/>
      <color theme="1"/>
      <name val="Calibri"/>
      <family val="2"/>
    </font>
    <font>
      <i/>
      <sz val="11"/>
      <color theme="1"/>
      <name val="Calibri"/>
      <family val="2"/>
    </font>
    <font>
      <i/>
      <sz val="10"/>
      <color theme="1"/>
      <name val="Arial"/>
      <family val="2"/>
    </font>
    <font>
      <b/>
      <sz val="9"/>
      <color rgb="FFFF0000"/>
      <name val="Arial"/>
      <family val="2"/>
    </font>
    <font>
      <sz val="8"/>
      <color theme="1"/>
      <name val="Arial"/>
      <family val="2"/>
    </font>
    <font>
      <i/>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s>
  <cellStyleXfs count="9">
    <xf numFmtId="0" fontId="0" fillId="0" borderId="0"/>
    <xf numFmtId="0" fontId="1" fillId="0" borderId="0"/>
    <xf numFmtId="9" fontId="1" fillId="0" borderId="0" applyFont="0" applyFill="0" applyBorder="0" applyAlignment="0" applyProtection="0"/>
    <xf numFmtId="0" fontId="4" fillId="0" borderId="0"/>
    <xf numFmtId="0" fontId="4" fillId="0" borderId="0"/>
    <xf numFmtId="43" fontId="1" fillId="0" borderId="0" applyFont="0" applyFill="0" applyBorder="0" applyAlignment="0" applyProtection="0"/>
    <xf numFmtId="0" fontId="8" fillId="0" borderId="0" applyFill="0" applyProtection="0"/>
    <xf numFmtId="9" fontId="1" fillId="0" borderId="0" applyFont="0" applyFill="0" applyBorder="0" applyAlignment="0" applyProtection="0"/>
    <xf numFmtId="44" fontId="1" fillId="0" borderId="0" applyFont="0" applyFill="0" applyBorder="0" applyAlignment="0" applyProtection="0"/>
  </cellStyleXfs>
  <cellXfs count="239">
    <xf numFmtId="0" fontId="0" fillId="0" borderId="0" xfId="0"/>
    <xf numFmtId="0" fontId="2" fillId="0" borderId="0" xfId="0" applyFont="1"/>
    <xf numFmtId="0" fontId="0" fillId="2" borderId="0" xfId="0" applyFill="1"/>
    <xf numFmtId="0" fontId="1" fillId="0" borderId="0" xfId="1" applyAlignment="1">
      <alignment horizontal="left"/>
    </xf>
    <xf numFmtId="0" fontId="1" fillId="0" borderId="0" xfId="1" applyAlignment="1">
      <alignment horizontal="left" vertical="top"/>
    </xf>
    <xf numFmtId="0" fontId="1" fillId="0" borderId="0" xfId="1"/>
    <xf numFmtId="0" fontId="2" fillId="0" borderId="0" xfId="0" applyFont="1" applyAlignment="1">
      <alignment horizontal="center" wrapText="1"/>
    </xf>
    <xf numFmtId="0" fontId="1" fillId="0" borderId="0" xfId="1" applyAlignment="1">
      <alignment horizontal="center"/>
    </xf>
    <xf numFmtId="0" fontId="5" fillId="0" borderId="0" xfId="1" applyFont="1" applyAlignment="1">
      <alignment horizontal="center" wrapText="1"/>
    </xf>
    <xf numFmtId="0" fontId="5" fillId="0" borderId="0" xfId="1" applyFont="1" applyAlignment="1">
      <alignment horizontal="center"/>
    </xf>
    <xf numFmtId="164" fontId="4" fillId="0" borderId="0" xfId="2" applyNumberFormat="1" applyFont="1" applyFill="1" applyAlignment="1" applyProtection="1">
      <alignment horizontal="center"/>
    </xf>
    <xf numFmtId="164" fontId="4" fillId="0" borderId="0" xfId="2" applyNumberFormat="1" applyFont="1" applyBorder="1" applyAlignment="1" applyProtection="1">
      <alignment horizontal="center"/>
    </xf>
    <xf numFmtId="37" fontId="4" fillId="0" borderId="0" xfId="1" applyNumberFormat="1" applyFont="1" applyAlignment="1">
      <alignment horizontal="right"/>
    </xf>
    <xf numFmtId="164" fontId="1" fillId="0" borderId="0" xfId="1" applyNumberFormat="1"/>
    <xf numFmtId="37" fontId="1" fillId="0" borderId="0" xfId="1" applyNumberFormat="1" applyAlignment="1">
      <alignment horizontal="right"/>
    </xf>
    <xf numFmtId="37" fontId="4" fillId="0" borderId="1" xfId="1" applyNumberFormat="1" applyFont="1" applyBorder="1" applyAlignment="1">
      <alignment horizontal="right"/>
    </xf>
    <xf numFmtId="164" fontId="4" fillId="0" borderId="0" xfId="0" applyNumberFormat="1" applyFont="1"/>
    <xf numFmtId="37" fontId="1" fillId="0" borderId="0" xfId="1" applyNumberFormat="1" applyAlignment="1">
      <alignment horizontal="left"/>
    </xf>
    <xf numFmtId="37" fontId="1" fillId="0" borderId="0" xfId="1" applyNumberFormat="1"/>
    <xf numFmtId="0" fontId="0" fillId="0" borderId="0" xfId="0" applyAlignment="1">
      <alignment horizontal="left" indent="1"/>
    </xf>
    <xf numFmtId="0" fontId="0" fillId="0" borderId="0" xfId="0" applyAlignment="1">
      <alignment horizontal="center"/>
    </xf>
    <xf numFmtId="0" fontId="1" fillId="0" borderId="0" xfId="1" applyAlignment="1">
      <alignment vertical="top"/>
    </xf>
    <xf numFmtId="0" fontId="0" fillId="0" borderId="0" xfId="1" applyFont="1"/>
    <xf numFmtId="10" fontId="0" fillId="2" borderId="0" xfId="0" applyNumberFormat="1" applyFill="1"/>
    <xf numFmtId="10" fontId="0" fillId="0" borderId="0" xfId="0" applyNumberFormat="1"/>
    <xf numFmtId="0" fontId="2" fillId="0" borderId="0" xfId="1" applyFont="1" applyAlignment="1">
      <alignment horizontal="left"/>
    </xf>
    <xf numFmtId="0" fontId="2" fillId="0" borderId="0" xfId="1" applyFont="1"/>
    <xf numFmtId="0" fontId="0" fillId="0" borderId="0" xfId="0" applyAlignment="1">
      <alignment horizontal="left"/>
    </xf>
    <xf numFmtId="0" fontId="1" fillId="0" borderId="0" xfId="1" applyAlignment="1">
      <alignment horizontal="left" indent="1"/>
    </xf>
    <xf numFmtId="0" fontId="0" fillId="0" borderId="0" xfId="1" applyFont="1" applyAlignment="1">
      <alignment horizontal="left" indent="1"/>
    </xf>
    <xf numFmtId="0" fontId="7" fillId="0" borderId="0" xfId="1" applyFont="1"/>
    <xf numFmtId="10" fontId="5" fillId="0" borderId="0" xfId="1" applyNumberFormat="1" applyFont="1" applyAlignment="1">
      <alignment horizontal="center"/>
    </xf>
    <xf numFmtId="0" fontId="4" fillId="0" borderId="0" xfId="1" applyFont="1" applyAlignment="1">
      <alignment horizontal="center" wrapText="1"/>
    </xf>
    <xf numFmtId="10" fontId="4" fillId="0" borderId="0" xfId="1" applyNumberFormat="1" applyFont="1" applyAlignment="1">
      <alignment horizontal="center"/>
    </xf>
    <xf numFmtId="164" fontId="5" fillId="0" borderId="0" xfId="2" applyNumberFormat="1" applyFont="1" applyFill="1" applyAlignment="1" applyProtection="1">
      <alignment horizontal="center"/>
    </xf>
    <xf numFmtId="164" fontId="5" fillId="0" borderId="1" xfId="2" applyNumberFormat="1" applyFont="1" applyBorder="1" applyAlignment="1" applyProtection="1">
      <alignment horizontal="center"/>
    </xf>
    <xf numFmtId="164" fontId="5" fillId="0" borderId="0" xfId="2" applyNumberFormat="1" applyFont="1" applyBorder="1" applyAlignment="1" applyProtection="1">
      <alignment horizontal="center"/>
    </xf>
    <xf numFmtId="164" fontId="7" fillId="0" borderId="1" xfId="2" applyNumberFormat="1" applyFont="1" applyBorder="1" applyAlignment="1" applyProtection="1">
      <alignment horizontal="center"/>
    </xf>
    <xf numFmtId="164" fontId="7" fillId="0" borderId="0" xfId="2" applyNumberFormat="1" applyFont="1" applyBorder="1" applyAlignment="1" applyProtection="1">
      <alignment horizontal="center"/>
    </xf>
    <xf numFmtId="10" fontId="7" fillId="0" borderId="0" xfId="2" applyNumberFormat="1" applyFont="1" applyBorder="1" applyAlignment="1" applyProtection="1">
      <alignment horizontal="center"/>
    </xf>
    <xf numFmtId="37" fontId="2" fillId="0" borderId="0" xfId="1" applyNumberFormat="1" applyFont="1" applyAlignment="1">
      <alignment horizontal="center"/>
    </xf>
    <xf numFmtId="5" fontId="2" fillId="0" borderId="1" xfId="1" applyNumberFormat="1" applyFont="1" applyBorder="1" applyAlignment="1">
      <alignment horizontal="center"/>
    </xf>
    <xf numFmtId="0" fontId="2" fillId="0" borderId="0" xfId="1" applyFont="1" applyAlignment="1">
      <alignment horizontal="center"/>
    </xf>
    <xf numFmtId="165" fontId="5" fillId="0" borderId="0" xfId="1" applyNumberFormat="1" applyFont="1" applyAlignment="1">
      <alignment horizontal="center"/>
    </xf>
    <xf numFmtId="5" fontId="5" fillId="0" borderId="0" xfId="1" applyNumberFormat="1" applyFont="1" applyAlignment="1">
      <alignment horizontal="center"/>
    </xf>
    <xf numFmtId="37" fontId="1" fillId="0" borderId="1" xfId="1" applyNumberFormat="1" applyBorder="1" applyAlignment="1">
      <alignment horizontal="right"/>
    </xf>
    <xf numFmtId="0" fontId="0" fillId="0" borderId="0" xfId="1" applyFont="1" applyAlignment="1">
      <alignment horizontal="left"/>
    </xf>
    <xf numFmtId="3" fontId="0" fillId="0" borderId="0" xfId="0" applyNumberFormat="1" applyAlignment="1">
      <alignment horizontal="center"/>
    </xf>
    <xf numFmtId="5" fontId="5" fillId="0" borderId="5" xfId="1" applyNumberFormat="1" applyFont="1" applyBorder="1"/>
    <xf numFmtId="167" fontId="7" fillId="0" borderId="1" xfId="2" applyNumberFormat="1" applyFont="1" applyBorder="1" applyAlignment="1" applyProtection="1">
      <alignment horizontal="center"/>
    </xf>
    <xf numFmtId="0" fontId="2" fillId="0" borderId="0" xfId="1" applyFont="1" applyProtection="1">
      <protection locked="0"/>
    </xf>
    <xf numFmtId="37" fontId="2" fillId="0" borderId="0" xfId="1" applyNumberFormat="1" applyFont="1" applyAlignment="1" applyProtection="1">
      <alignment horizontal="right"/>
      <protection locked="0"/>
    </xf>
    <xf numFmtId="166" fontId="7" fillId="0" borderId="0" xfId="2" applyNumberFormat="1" applyFont="1" applyBorder="1" applyProtection="1"/>
    <xf numFmtId="164" fontId="7" fillId="0" borderId="0" xfId="2" applyNumberFormat="1" applyFont="1" applyBorder="1" applyProtection="1"/>
    <xf numFmtId="0" fontId="7" fillId="0" borderId="0" xfId="1" applyFont="1" applyProtection="1">
      <protection locked="0"/>
    </xf>
    <xf numFmtId="167" fontId="7" fillId="0" borderId="0" xfId="2" applyNumberFormat="1" applyFont="1" applyBorder="1" applyProtection="1"/>
    <xf numFmtId="166" fontId="7" fillId="0" borderId="1" xfId="2" applyNumberFormat="1" applyFont="1" applyBorder="1" applyProtection="1"/>
    <xf numFmtId="37" fontId="2" fillId="0" borderId="0" xfId="1" applyNumberFormat="1" applyFont="1"/>
    <xf numFmtId="5" fontId="2" fillId="0" borderId="1" xfId="1" applyNumberFormat="1" applyFont="1" applyBorder="1"/>
    <xf numFmtId="37" fontId="2" fillId="0" borderId="0" xfId="1" applyNumberFormat="1" applyFont="1" applyProtection="1">
      <protection locked="0"/>
    </xf>
    <xf numFmtId="37" fontId="2" fillId="0" borderId="0" xfId="1" applyNumberFormat="1" applyFont="1" applyAlignment="1">
      <alignment horizontal="right"/>
    </xf>
    <xf numFmtId="164" fontId="2" fillId="0" borderId="0" xfId="1" applyNumberFormat="1" applyFont="1"/>
    <xf numFmtId="165" fontId="5" fillId="0" borderId="0" xfId="0" applyNumberFormat="1" applyFont="1" applyAlignment="1">
      <alignment horizontal="right"/>
    </xf>
    <xf numFmtId="5" fontId="5" fillId="0" borderId="0" xfId="1" applyNumberFormat="1" applyFont="1" applyAlignment="1">
      <alignment horizontal="right"/>
    </xf>
    <xf numFmtId="0" fontId="0" fillId="2" borderId="0" xfId="0" applyFill="1" applyAlignment="1">
      <alignment horizontal="center"/>
    </xf>
    <xf numFmtId="5" fontId="0" fillId="0" borderId="0" xfId="0" applyNumberFormat="1" applyAlignment="1">
      <alignment horizontal="center"/>
    </xf>
    <xf numFmtId="5" fontId="2" fillId="0" borderId="0" xfId="0" applyNumberFormat="1" applyFont="1" applyAlignment="1">
      <alignment horizontal="center"/>
    </xf>
    <xf numFmtId="0" fontId="2" fillId="0" borderId="0" xfId="0" applyFont="1" applyAlignment="1">
      <alignment horizontal="center"/>
    </xf>
    <xf numFmtId="165" fontId="0" fillId="0" borderId="0" xfId="0" applyNumberFormat="1" applyAlignment="1">
      <alignment horizontal="center"/>
    </xf>
    <xf numFmtId="0" fontId="0" fillId="0" borderId="0" xfId="0" applyAlignment="1">
      <alignment vertical="center" wrapText="1"/>
    </xf>
    <xf numFmtId="0" fontId="0" fillId="0" borderId="0" xfId="0" applyAlignment="1">
      <alignment wrapText="1"/>
    </xf>
    <xf numFmtId="0" fontId="4" fillId="0" borderId="0" xfId="4"/>
    <xf numFmtId="164" fontId="2" fillId="0" borderId="0" xfId="0" applyNumberFormat="1" applyFont="1" applyAlignment="1">
      <alignment horizontal="center"/>
    </xf>
    <xf numFmtId="165" fontId="2" fillId="0" borderId="0" xfId="0" applyNumberFormat="1" applyFont="1" applyAlignment="1">
      <alignment horizontal="center"/>
    </xf>
    <xf numFmtId="165" fontId="5" fillId="0" borderId="1" xfId="1" applyNumberFormat="1" applyFont="1" applyBorder="1" applyAlignment="1">
      <alignment horizontal="center"/>
    </xf>
    <xf numFmtId="164" fontId="2" fillId="0" borderId="0" xfId="0" applyNumberFormat="1" applyFont="1"/>
    <xf numFmtId="0" fontId="6" fillId="0" borderId="0" xfId="0" applyFont="1" applyAlignment="1">
      <alignment horizontal="left"/>
    </xf>
    <xf numFmtId="10" fontId="2" fillId="0" borderId="0" xfId="0" applyNumberFormat="1" applyFont="1" applyAlignment="1">
      <alignment horizontal="center"/>
    </xf>
    <xf numFmtId="10" fontId="0" fillId="0" borderId="0" xfId="0" applyNumberFormat="1" applyAlignment="1">
      <alignment horizontal="center"/>
    </xf>
    <xf numFmtId="168" fontId="0" fillId="2" borderId="0" xfId="5" applyNumberFormat="1" applyFont="1" applyFill="1"/>
    <xf numFmtId="0" fontId="0" fillId="3" borderId="0" xfId="0" applyFill="1"/>
    <xf numFmtId="0" fontId="4" fillId="3" borderId="0" xfId="4" applyFill="1"/>
    <xf numFmtId="1" fontId="0" fillId="3" borderId="0" xfId="0" applyNumberFormat="1" applyFill="1"/>
    <xf numFmtId="0" fontId="0" fillId="3" borderId="0" xfId="0" applyFill="1" applyAlignment="1">
      <alignment wrapText="1"/>
    </xf>
    <xf numFmtId="0" fontId="4" fillId="3" borderId="0" xfId="0" applyFont="1" applyFill="1"/>
    <xf numFmtId="5" fontId="2" fillId="0" borderId="0" xfId="1" applyNumberFormat="1" applyFont="1" applyAlignment="1">
      <alignment horizontal="center"/>
    </xf>
    <xf numFmtId="5" fontId="5" fillId="0" borderId="1" xfId="1" applyNumberFormat="1" applyFont="1" applyBorder="1" applyAlignment="1">
      <alignment horizontal="center"/>
    </xf>
    <xf numFmtId="0" fontId="2" fillId="0" borderId="6" xfId="0" applyFont="1" applyBorder="1"/>
    <xf numFmtId="0" fontId="9" fillId="0" borderId="0" xfId="0" applyFont="1"/>
    <xf numFmtId="0" fontId="5" fillId="4" borderId="0" xfId="0" applyFont="1" applyFill="1"/>
    <xf numFmtId="3" fontId="5" fillId="4" borderId="0" xfId="0" applyNumberFormat="1" applyFont="1" applyFill="1"/>
    <xf numFmtId="169" fontId="5" fillId="4" borderId="0" xfId="0" applyNumberFormat="1" applyFont="1" applyFill="1"/>
    <xf numFmtId="0" fontId="5" fillId="4" borderId="1" xfId="0" applyFont="1" applyFill="1" applyBorder="1" applyAlignment="1">
      <alignment wrapText="1"/>
    </xf>
    <xf numFmtId="0" fontId="5" fillId="0" borderId="1" xfId="0" applyFont="1" applyBorder="1" applyAlignment="1">
      <alignment wrapText="1"/>
    </xf>
    <xf numFmtId="3" fontId="5" fillId="4" borderId="1" xfId="0" quotePrefix="1" applyNumberFormat="1" applyFont="1" applyFill="1" applyBorder="1" applyAlignment="1">
      <alignment wrapText="1"/>
    </xf>
    <xf numFmtId="169" fontId="5" fillId="4" borderId="1" xfId="0" quotePrefix="1" applyNumberFormat="1" applyFont="1" applyFill="1" applyBorder="1" applyAlignment="1">
      <alignment wrapText="1"/>
    </xf>
    <xf numFmtId="0" fontId="4" fillId="4" borderId="0" xfId="0" quotePrefix="1" applyFont="1" applyFill="1"/>
    <xf numFmtId="0" fontId="4" fillId="0" borderId="0" xfId="0" quotePrefix="1" applyFont="1"/>
    <xf numFmtId="3" fontId="4" fillId="4" borderId="0" xfId="0" quotePrefix="1" applyNumberFormat="1" applyFont="1" applyFill="1"/>
    <xf numFmtId="0" fontId="4" fillId="4" borderId="0" xfId="0" applyFont="1" applyFill="1"/>
    <xf numFmtId="169" fontId="4" fillId="4" borderId="0" xfId="0" quotePrefix="1" applyNumberFormat="1" applyFont="1" applyFill="1"/>
    <xf numFmtId="0" fontId="4" fillId="0" borderId="0" xfId="0" applyFont="1"/>
    <xf numFmtId="3" fontId="4" fillId="4" borderId="0" xfId="0" applyNumberFormat="1" applyFont="1" applyFill="1"/>
    <xf numFmtId="169" fontId="4" fillId="4" borderId="0" xfId="0" applyNumberFormat="1" applyFont="1" applyFill="1"/>
    <xf numFmtId="166" fontId="0" fillId="0" borderId="0" xfId="0" applyNumberFormat="1"/>
    <xf numFmtId="168" fontId="0" fillId="0" borderId="0" xfId="0" applyNumberFormat="1"/>
    <xf numFmtId="0" fontId="11" fillId="0" borderId="0" xfId="0" applyFont="1" applyAlignment="1">
      <alignment wrapText="1"/>
    </xf>
    <xf numFmtId="0" fontId="10" fillId="0" borderId="0" xfId="0" applyFont="1"/>
    <xf numFmtId="3" fontId="0" fillId="2" borderId="0" xfId="0" applyNumberFormat="1" applyFill="1"/>
    <xf numFmtId="14" fontId="2" fillId="0" borderId="0" xfId="0" applyNumberFormat="1" applyFont="1" applyAlignment="1">
      <alignment horizontal="left"/>
    </xf>
    <xf numFmtId="0" fontId="2" fillId="0" borderId="0" xfId="0" applyFont="1" applyAlignment="1">
      <alignment horizontal="left"/>
    </xf>
    <xf numFmtId="14" fontId="0" fillId="0" borderId="0" xfId="0" applyNumberFormat="1" applyAlignment="1">
      <alignment horizontal="center"/>
    </xf>
    <xf numFmtId="0" fontId="12" fillId="0" borderId="0" xfId="0" applyFont="1"/>
    <xf numFmtId="170" fontId="0" fillId="0" borderId="0" xfId="0" applyNumberFormat="1"/>
    <xf numFmtId="0" fontId="0" fillId="0" borderId="0" xfId="0" applyAlignment="1">
      <alignment horizontal="left" wrapText="1" indent="1"/>
    </xf>
    <xf numFmtId="10" fontId="0" fillId="0" borderId="1" xfId="0" applyNumberFormat="1" applyBorder="1"/>
    <xf numFmtId="0" fontId="2" fillId="0" borderId="0" xfId="0" applyFont="1" applyAlignment="1">
      <alignment vertical="top"/>
    </xf>
    <xf numFmtId="0" fontId="14" fillId="0" borderId="13" xfId="0" applyFont="1" applyBorder="1" applyAlignment="1">
      <alignment horizontal="left" wrapText="1"/>
    </xf>
    <xf numFmtId="3" fontId="0" fillId="0" borderId="0" xfId="0" applyNumberFormat="1"/>
    <xf numFmtId="14" fontId="0" fillId="0" borderId="0" xfId="0" applyNumberFormat="1"/>
    <xf numFmtId="10" fontId="0" fillId="0" borderId="0" xfId="7" applyNumberFormat="1" applyFont="1"/>
    <xf numFmtId="168" fontId="0" fillId="2" borderId="0" xfId="0" applyNumberFormat="1" applyFill="1"/>
    <xf numFmtId="170" fontId="0" fillId="0" borderId="1" xfId="0" applyNumberFormat="1" applyBorder="1"/>
    <xf numFmtId="170" fontId="2" fillId="0" borderId="5" xfId="0" applyNumberFormat="1" applyFont="1" applyBorder="1"/>
    <xf numFmtId="0" fontId="14" fillId="0" borderId="0" xfId="0" applyFont="1" applyAlignment="1">
      <alignment horizontal="left" wrapText="1"/>
    </xf>
    <xf numFmtId="170" fontId="2" fillId="0" borderId="0" xfId="0" applyNumberFormat="1" applyFont="1"/>
    <xf numFmtId="1" fontId="0" fillId="2" borderId="0" xfId="0" applyNumberFormat="1" applyFill="1"/>
    <xf numFmtId="37" fontId="0" fillId="2" borderId="0" xfId="0" applyNumberFormat="1" applyFill="1" applyAlignment="1" applyProtection="1">
      <alignment horizontal="center"/>
      <protection locked="0"/>
    </xf>
    <xf numFmtId="0" fontId="2" fillId="0" borderId="0" xfId="0" applyFont="1" applyAlignment="1">
      <alignment wrapText="1"/>
    </xf>
    <xf numFmtId="0" fontId="16" fillId="0" borderId="0" xfId="0" applyFont="1"/>
    <xf numFmtId="0" fontId="17" fillId="0" borderId="0" xfId="0" applyFont="1" applyAlignment="1">
      <alignment vertical="center"/>
    </xf>
    <xf numFmtId="0" fontId="0" fillId="0" borderId="14" xfId="0" applyBorder="1"/>
    <xf numFmtId="0" fontId="0" fillId="0" borderId="15" xfId="0" applyBorder="1"/>
    <xf numFmtId="0" fontId="15" fillId="2" borderId="0" xfId="0" applyFont="1" applyFill="1"/>
    <xf numFmtId="14" fontId="15" fillId="2" borderId="0" xfId="0" applyNumberFormat="1" applyFont="1" applyFill="1"/>
    <xf numFmtId="170" fontId="0" fillId="0" borderId="0" xfId="8" applyNumberFormat="1" applyFont="1"/>
    <xf numFmtId="43" fontId="0" fillId="2" borderId="0" xfId="0" applyNumberFormat="1" applyFill="1"/>
    <xf numFmtId="170" fontId="0" fillId="0" borderId="0" xfId="8" applyNumberFormat="1" applyFont="1" applyBorder="1"/>
    <xf numFmtId="2" fontId="0" fillId="0" borderId="0" xfId="0" applyNumberFormat="1"/>
    <xf numFmtId="170" fontId="0" fillId="0" borderId="0" xfId="8" applyNumberFormat="1" applyFont="1" applyFill="1" applyBorder="1"/>
    <xf numFmtId="1" fontId="0" fillId="0" borderId="0" xfId="0" applyNumberFormat="1"/>
    <xf numFmtId="170" fontId="0" fillId="0" borderId="1" xfId="8" applyNumberFormat="1" applyFont="1" applyFill="1" applyBorder="1"/>
    <xf numFmtId="170" fontId="0" fillId="2" borderId="0" xfId="8" applyNumberFormat="1" applyFont="1" applyFill="1"/>
    <xf numFmtId="170" fontId="0" fillId="0" borderId="1" xfId="8" applyNumberFormat="1" applyFont="1" applyBorder="1"/>
    <xf numFmtId="43" fontId="0" fillId="0" borderId="0" xfId="0" applyNumberFormat="1"/>
    <xf numFmtId="0" fontId="19" fillId="0" borderId="0" xfId="0" applyFont="1"/>
    <xf numFmtId="0" fontId="19" fillId="0" borderId="0" xfId="0" applyFont="1" applyAlignment="1">
      <alignment horizontal="left"/>
    </xf>
    <xf numFmtId="172" fontId="0" fillId="0" borderId="1" xfId="0" applyNumberFormat="1" applyBorder="1"/>
    <xf numFmtId="173" fontId="0" fillId="0" borderId="0" xfId="7" applyNumberFormat="1" applyFont="1" applyBorder="1"/>
    <xf numFmtId="0" fontId="14" fillId="0" borderId="0" xfId="0" applyFont="1"/>
    <xf numFmtId="0" fontId="2" fillId="0" borderId="0" xfId="0" applyFont="1" applyAlignment="1">
      <alignment horizontal="left" vertical="top"/>
    </xf>
    <xf numFmtId="14" fontId="2" fillId="0" borderId="0" xfId="0" applyNumberFormat="1" applyFont="1" applyAlignment="1">
      <alignment horizontal="left" vertical="top"/>
    </xf>
    <xf numFmtId="0" fontId="4" fillId="0" borderId="0" xfId="0" applyFont="1" applyAlignment="1">
      <alignment vertical="center"/>
    </xf>
    <xf numFmtId="43" fontId="0" fillId="0" borderId="0" xfId="0" applyNumberFormat="1" applyAlignment="1">
      <alignment horizontal="center"/>
    </xf>
    <xf numFmtId="43" fontId="0" fillId="0" borderId="0" xfId="8" applyNumberFormat="1" applyFont="1" applyFill="1" applyBorder="1"/>
    <xf numFmtId="170" fontId="0" fillId="0" borderId="5" xfId="8" applyNumberFormat="1" applyFont="1" applyBorder="1"/>
    <xf numFmtId="44" fontId="0" fillId="0" borderId="0" xfId="8" applyFont="1" applyBorder="1" applyAlignment="1">
      <alignment horizontal="center"/>
    </xf>
    <xf numFmtId="44" fontId="0" fillId="0" borderId="0" xfId="0" applyNumberFormat="1"/>
    <xf numFmtId="43" fontId="0" fillId="0" borderId="1" xfId="8" applyNumberFormat="1" applyFont="1" applyFill="1" applyBorder="1"/>
    <xf numFmtId="44" fontId="0" fillId="0" borderId="0" xfId="8" applyFont="1" applyFill="1" applyBorder="1"/>
    <xf numFmtId="0" fontId="4" fillId="0" borderId="7" xfId="0" applyFont="1" applyBorder="1" applyAlignment="1">
      <alignment horizontal="left"/>
    </xf>
    <xf numFmtId="0" fontId="4" fillId="0" borderId="8" xfId="0" applyFont="1" applyBorder="1" applyAlignment="1">
      <alignment vertical="center"/>
    </xf>
    <xf numFmtId="0" fontId="4" fillId="0" borderId="8" xfId="0" applyFont="1" applyBorder="1" applyAlignment="1">
      <alignment vertical="center" wrapText="1"/>
    </xf>
    <xf numFmtId="0" fontId="0" fillId="0" borderId="8" xfId="0" applyBorder="1" applyAlignment="1">
      <alignment wrapText="1"/>
    </xf>
    <xf numFmtId="0" fontId="0" fillId="0" borderId="8" xfId="0" applyBorder="1"/>
    <xf numFmtId="0" fontId="0" fillId="0" borderId="9" xfId="0" applyBorder="1"/>
    <xf numFmtId="0" fontId="4" fillId="0" borderId="14" xfId="0" applyFont="1" applyBorder="1" applyAlignment="1">
      <alignment horizontal="left" vertical="center"/>
    </xf>
    <xf numFmtId="0" fontId="4" fillId="0" borderId="0" xfId="0" applyFont="1" applyAlignment="1">
      <alignment vertical="center" wrapText="1"/>
    </xf>
    <xf numFmtId="0" fontId="0" fillId="0" borderId="15" xfId="0" applyBorder="1" applyAlignment="1">
      <alignment wrapText="1"/>
    </xf>
    <xf numFmtId="0" fontId="0" fillId="0" borderId="14" xfId="0" applyBorder="1" applyAlignment="1">
      <alignment horizontal="left"/>
    </xf>
    <xf numFmtId="0" fontId="0" fillId="0" borderId="15" xfId="0" applyBorder="1" applyAlignment="1">
      <alignment horizontal="left"/>
    </xf>
    <xf numFmtId="0" fontId="0" fillId="0" borderId="10" xfId="0" applyBorder="1"/>
    <xf numFmtId="0" fontId="0" fillId="0" borderId="11" xfId="0" applyBorder="1"/>
    <xf numFmtId="0" fontId="0" fillId="0" borderId="12" xfId="0" applyBorder="1"/>
    <xf numFmtId="0" fontId="2" fillId="0" borderId="1" xfId="0" applyFont="1" applyBorder="1" applyAlignment="1">
      <alignment horizontal="center"/>
    </xf>
    <xf numFmtId="0" fontId="0" fillId="0" borderId="1" xfId="0" applyBorder="1" applyAlignment="1">
      <alignment horizontal="center"/>
    </xf>
    <xf numFmtId="174" fontId="0" fillId="0" borderId="1" xfId="0" applyNumberFormat="1" applyBorder="1"/>
    <xf numFmtId="0" fontId="20" fillId="0" borderId="0" xfId="0" applyFont="1"/>
    <xf numFmtId="2" fontId="4" fillId="0" borderId="0" xfId="0" applyNumberFormat="1" applyFont="1"/>
    <xf numFmtId="0" fontId="16" fillId="0" borderId="0" xfId="0" applyFont="1" applyAlignment="1">
      <alignment vertical="top"/>
    </xf>
    <xf numFmtId="0" fontId="16" fillId="0" borderId="0" xfId="0" applyFont="1" applyAlignment="1">
      <alignment vertical="center"/>
    </xf>
    <xf numFmtId="171" fontId="0" fillId="2" borderId="0" xfId="7" applyNumberFormat="1" applyFont="1" applyFill="1"/>
    <xf numFmtId="171" fontId="0" fillId="0" borderId="0" xfId="7" applyNumberFormat="1" applyFont="1" applyBorder="1"/>
    <xf numFmtId="44" fontId="0" fillId="0" borderId="0" xfId="8" applyFont="1"/>
    <xf numFmtId="44" fontId="0" fillId="2" borderId="0" xfId="8" applyFont="1" applyFill="1"/>
    <xf numFmtId="0" fontId="3" fillId="0" borderId="0" xfId="0" applyFont="1"/>
    <xf numFmtId="0" fontId="0" fillId="0" borderId="1" xfId="0" applyBorder="1" applyAlignment="1">
      <alignment horizontal="left" indent="1"/>
    </xf>
    <xf numFmtId="0" fontId="0" fillId="0" borderId="1" xfId="1" applyFont="1" applyBorder="1" applyAlignment="1">
      <alignment horizontal="left"/>
    </xf>
    <xf numFmtId="37" fontId="0" fillId="2" borderId="1" xfId="0" applyNumberFormat="1" applyFill="1" applyBorder="1" applyAlignment="1" applyProtection="1">
      <alignment horizontal="center"/>
      <protection locked="0"/>
    </xf>
    <xf numFmtId="0" fontId="0" fillId="0" borderId="1" xfId="0" applyBorder="1"/>
    <xf numFmtId="0" fontId="0" fillId="2" borderId="0" xfId="0" applyFill="1" applyAlignment="1">
      <alignment horizontal="left"/>
    </xf>
    <xf numFmtId="0" fontId="5" fillId="0" borderId="0" xfId="0" applyFont="1"/>
    <xf numFmtId="14" fontId="2" fillId="0" borderId="0" xfId="0" applyNumberFormat="1" applyFont="1" applyAlignment="1">
      <alignment horizontal="center"/>
    </xf>
    <xf numFmtId="164" fontId="0" fillId="0" borderId="0" xfId="0" applyNumberFormat="1"/>
    <xf numFmtId="167" fontId="21" fillId="0" borderId="1" xfId="2" applyNumberFormat="1" applyFont="1" applyBorder="1" applyAlignment="1" applyProtection="1">
      <alignment horizontal="center"/>
    </xf>
    <xf numFmtId="164" fontId="21" fillId="0" borderId="0" xfId="2" applyNumberFormat="1" applyFont="1" applyBorder="1" applyAlignment="1" applyProtection="1">
      <alignment horizontal="center"/>
    </xf>
    <xf numFmtId="0" fontId="1" fillId="0" borderId="0" xfId="1" applyProtection="1">
      <protection locked="0"/>
    </xf>
    <xf numFmtId="166" fontId="21" fillId="0" borderId="0" xfId="2" applyNumberFormat="1" applyFont="1" applyBorder="1" applyAlignment="1" applyProtection="1">
      <alignment horizontal="center"/>
    </xf>
    <xf numFmtId="0" fontId="21" fillId="0" borderId="0" xfId="1" applyFont="1" applyProtection="1">
      <protection locked="0"/>
    </xf>
    <xf numFmtId="167" fontId="21" fillId="0" borderId="0" xfId="2" applyNumberFormat="1" applyFont="1" applyBorder="1" applyAlignment="1" applyProtection="1">
      <alignment horizontal="center"/>
    </xf>
    <xf numFmtId="166" fontId="21" fillId="0" borderId="1" xfId="2" applyNumberFormat="1" applyFont="1" applyBorder="1" applyAlignment="1" applyProtection="1">
      <alignment horizontal="center"/>
    </xf>
    <xf numFmtId="37" fontId="1" fillId="0" borderId="0" xfId="1" applyNumberFormat="1" applyAlignment="1">
      <alignment horizontal="center"/>
    </xf>
    <xf numFmtId="5" fontId="1" fillId="0" borderId="0" xfId="1" applyNumberFormat="1" applyAlignment="1">
      <alignment horizontal="center"/>
    </xf>
    <xf numFmtId="5" fontId="4" fillId="0" borderId="0" xfId="1" applyNumberFormat="1" applyFont="1" applyAlignment="1">
      <alignment horizontal="center"/>
    </xf>
    <xf numFmtId="165" fontId="4" fillId="0" borderId="1" xfId="0" applyNumberFormat="1" applyFont="1" applyBorder="1" applyAlignment="1">
      <alignment horizontal="center"/>
    </xf>
    <xf numFmtId="0" fontId="1" fillId="0" borderId="0" xfId="1" applyAlignment="1" applyProtection="1">
      <alignment horizontal="center"/>
      <protection locked="0"/>
    </xf>
    <xf numFmtId="166" fontId="0" fillId="0" borderId="1" xfId="0" applyNumberFormat="1" applyBorder="1"/>
    <xf numFmtId="5" fontId="2" fillId="0" borderId="16" xfId="1" applyNumberFormat="1" applyFont="1" applyBorder="1" applyAlignment="1">
      <alignment horizontal="center" wrapText="1"/>
    </xf>
    <xf numFmtId="0" fontId="22" fillId="0" borderId="7" xfId="0" applyFont="1" applyBorder="1"/>
    <xf numFmtId="0" fontId="0" fillId="0" borderId="8" xfId="0" applyBorder="1" applyAlignment="1">
      <alignment horizontal="center"/>
    </xf>
    <xf numFmtId="0" fontId="22" fillId="0" borderId="14" xfId="0" applyFont="1" applyBorder="1"/>
    <xf numFmtId="0" fontId="22" fillId="0" borderId="10" xfId="0" applyFont="1" applyBorder="1"/>
    <xf numFmtId="0" fontId="0" fillId="0" borderId="11" xfId="0" applyBorder="1" applyAlignment="1">
      <alignment horizontal="center"/>
    </xf>
    <xf numFmtId="0" fontId="25" fillId="0" borderId="0" xfId="0" applyFont="1" applyAlignment="1">
      <alignment wrapText="1"/>
    </xf>
    <xf numFmtId="0" fontId="26" fillId="0" borderId="0" xfId="0" applyFont="1" applyAlignment="1">
      <alignment wrapText="1"/>
    </xf>
    <xf numFmtId="0" fontId="4" fillId="0" borderId="0" xfId="0" applyFont="1" applyAlignment="1">
      <alignment horizontal="left" wrapText="1"/>
    </xf>
    <xf numFmtId="0" fontId="0" fillId="0" borderId="0" xfId="0" applyAlignment="1">
      <alignment horizontal="left"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2" fillId="0" borderId="0" xfId="0" applyFont="1" applyAlignment="1">
      <alignment horizontal="left" wrapText="1"/>
    </xf>
    <xf numFmtId="0" fontId="0" fillId="0" borderId="0" xfId="0" applyBorder="1"/>
    <xf numFmtId="0" fontId="19" fillId="0" borderId="0" xfId="0" applyFont="1" applyBorder="1"/>
    <xf numFmtId="0" fontId="19" fillId="0" borderId="0" xfId="0" applyFont="1" applyFill="1" applyBorder="1"/>
  </cellXfs>
  <cellStyles count="9">
    <cellStyle name="Comma" xfId="5" builtinId="3"/>
    <cellStyle name="Currency" xfId="8" builtinId="4"/>
    <cellStyle name="Normal" xfId="0" builtinId="0"/>
    <cellStyle name="Normal 2" xfId="1" xr:uid="{00000000-0005-0000-0000-000002000000}"/>
    <cellStyle name="Normal 2 2" xfId="4" xr:uid="{00000000-0005-0000-0000-000003000000}"/>
    <cellStyle name="Normal 3" xfId="3" xr:uid="{00000000-0005-0000-0000-000004000000}"/>
    <cellStyle name="Normal 4" xfId="6" xr:uid="{00000000-0005-0000-0000-000005000000}"/>
    <cellStyle name="Percent" xfId="7" builtinId="5"/>
    <cellStyle name="Percent 2"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7"/>
  <sheetViews>
    <sheetView topLeftCell="A29" workbookViewId="0">
      <selection activeCell="E91" sqref="E91"/>
    </sheetView>
  </sheetViews>
  <sheetFormatPr defaultRowHeight="12.75" x14ac:dyDescent="0.2"/>
  <cols>
    <col min="1" max="1" width="62.140625" customWidth="1"/>
    <col min="2" max="2" width="31.7109375" customWidth="1"/>
    <col min="3" max="3" width="22.42578125" customWidth="1"/>
    <col min="4" max="4" width="18.85546875" bestFit="1" customWidth="1"/>
    <col min="5" max="5" width="121.7109375" bestFit="1" customWidth="1"/>
  </cols>
  <sheetData>
    <row r="1" spans="1:5" ht="18" x14ac:dyDescent="0.25">
      <c r="A1" s="112" t="s">
        <v>3713</v>
      </c>
    </row>
    <row r="3" spans="1:5" x14ac:dyDescent="0.2">
      <c r="A3" s="1" t="s">
        <v>3</v>
      </c>
      <c r="C3" s="133"/>
    </row>
    <row r="4" spans="1:5" x14ac:dyDescent="0.2">
      <c r="A4" s="1" t="s">
        <v>2</v>
      </c>
      <c r="C4" s="133"/>
    </row>
    <row r="5" spans="1:5" x14ac:dyDescent="0.2">
      <c r="A5" s="1" t="s">
        <v>4</v>
      </c>
      <c r="C5" s="134"/>
    </row>
    <row r="6" spans="1:5" x14ac:dyDescent="0.2">
      <c r="A6" s="1"/>
    </row>
    <row r="7" spans="1:5" x14ac:dyDescent="0.2">
      <c r="A7" s="1"/>
      <c r="C7" s="20" t="s">
        <v>3925</v>
      </c>
      <c r="D7" s="20" t="s">
        <v>3926</v>
      </c>
      <c r="E7" t="s">
        <v>3927</v>
      </c>
    </row>
    <row r="8" spans="1:5" ht="56.25" x14ac:dyDescent="0.2">
      <c r="A8" s="214" t="s">
        <v>3949</v>
      </c>
      <c r="B8" s="213" t="s">
        <v>3948</v>
      </c>
      <c r="C8" s="2"/>
      <c r="D8" s="2"/>
      <c r="E8" s="190"/>
    </row>
    <row r="9" spans="1:5" x14ac:dyDescent="0.2">
      <c r="A9" s="191"/>
      <c r="B9" s="70"/>
      <c r="C9" t="b">
        <f>AND(C8="Y",E8="Y")</f>
        <v>0</v>
      </c>
      <c r="D9" t="b">
        <f>AND(D8="Y",E8="Y")</f>
        <v>0</v>
      </c>
      <c r="E9" s="27"/>
    </row>
    <row r="10" spans="1:5" x14ac:dyDescent="0.2">
      <c r="A10" s="1"/>
    </row>
    <row r="11" spans="1:5" x14ac:dyDescent="0.2">
      <c r="A11" s="1" t="s">
        <v>28</v>
      </c>
    </row>
    <row r="12" spans="1:5" ht="15.75" x14ac:dyDescent="0.25">
      <c r="A12" s="185"/>
    </row>
    <row r="13" spans="1:5" x14ac:dyDescent="0.2">
      <c r="A13" t="s">
        <v>29</v>
      </c>
    </row>
    <row r="14" spans="1:5" s="189" customFormat="1" x14ac:dyDescent="0.2">
      <c r="A14" s="186" t="s">
        <v>42</v>
      </c>
      <c r="B14" s="187" t="s">
        <v>43</v>
      </c>
      <c r="C14" s="188"/>
    </row>
    <row r="15" spans="1:5" x14ac:dyDescent="0.2">
      <c r="A15" s="19" t="s">
        <v>44</v>
      </c>
      <c r="B15" s="46" t="s">
        <v>45</v>
      </c>
      <c r="C15" s="127"/>
    </row>
    <row r="16" spans="1:5" x14ac:dyDescent="0.2">
      <c r="A16" s="19" t="s">
        <v>46</v>
      </c>
      <c r="B16" s="46" t="s">
        <v>48</v>
      </c>
      <c r="C16" s="127"/>
    </row>
    <row r="17" spans="1:3" x14ac:dyDescent="0.2">
      <c r="A17" s="19" t="s">
        <v>47</v>
      </c>
      <c r="B17" s="46" t="s">
        <v>49</v>
      </c>
      <c r="C17" s="127"/>
    </row>
    <row r="18" spans="1:3" x14ac:dyDescent="0.2">
      <c r="A18" s="19" t="s">
        <v>50</v>
      </c>
      <c r="B18" s="46" t="s">
        <v>51</v>
      </c>
      <c r="C18" s="127"/>
    </row>
    <row r="19" spans="1:3" x14ac:dyDescent="0.2">
      <c r="A19" s="19" t="s">
        <v>52</v>
      </c>
      <c r="B19" s="46" t="s">
        <v>53</v>
      </c>
      <c r="C19" s="127"/>
    </row>
    <row r="20" spans="1:3" x14ac:dyDescent="0.2">
      <c r="A20" s="19" t="s">
        <v>6</v>
      </c>
      <c r="B20" s="4"/>
      <c r="C20" s="47">
        <f>C14+C15+C16+C17+C18+C19</f>
        <v>0</v>
      </c>
    </row>
    <row r="21" spans="1:3" x14ac:dyDescent="0.2">
      <c r="A21" s="19"/>
      <c r="B21" s="3"/>
      <c r="C21" s="20"/>
    </row>
    <row r="22" spans="1:3" x14ac:dyDescent="0.2">
      <c r="A22" s="27" t="s">
        <v>6</v>
      </c>
      <c r="B22" s="3"/>
      <c r="C22" s="20"/>
    </row>
    <row r="23" spans="1:3" x14ac:dyDescent="0.2">
      <c r="A23" s="19" t="s">
        <v>6</v>
      </c>
      <c r="B23" s="22" t="s">
        <v>54</v>
      </c>
      <c r="C23" s="127"/>
    </row>
    <row r="24" spans="1:3" x14ac:dyDescent="0.2">
      <c r="A24" s="19" t="s">
        <v>30</v>
      </c>
      <c r="B24" s="22" t="s">
        <v>56</v>
      </c>
      <c r="C24" s="127"/>
    </row>
    <row r="25" spans="1:3" x14ac:dyDescent="0.2">
      <c r="A25" s="19" t="s">
        <v>55</v>
      </c>
      <c r="B25" s="22" t="s">
        <v>57</v>
      </c>
      <c r="C25" s="127"/>
    </row>
    <row r="26" spans="1:3" x14ac:dyDescent="0.2">
      <c r="A26" s="19" t="s">
        <v>32</v>
      </c>
      <c r="B26" s="22" t="s">
        <v>58</v>
      </c>
      <c r="C26" s="127"/>
    </row>
    <row r="27" spans="1:3" x14ac:dyDescent="0.2">
      <c r="A27" s="19" t="s">
        <v>31</v>
      </c>
      <c r="B27" s="22" t="s">
        <v>76</v>
      </c>
      <c r="C27" s="127"/>
    </row>
    <row r="28" spans="1:3" x14ac:dyDescent="0.2">
      <c r="A28" s="19" t="s">
        <v>6</v>
      </c>
      <c r="B28" s="21"/>
      <c r="C28" s="47">
        <f>C23-C24-C25+C26+C27</f>
        <v>0</v>
      </c>
    </row>
    <row r="29" spans="1:3" x14ac:dyDescent="0.2">
      <c r="A29" s="19"/>
      <c r="B29" s="21"/>
      <c r="C29" s="20"/>
    </row>
    <row r="30" spans="1:3" x14ac:dyDescent="0.2">
      <c r="A30" s="1" t="s">
        <v>10</v>
      </c>
      <c r="B30" s="21" t="s">
        <v>36</v>
      </c>
      <c r="C30" s="24" t="e">
        <f>ROUND(C20/C28,4)</f>
        <v>#DIV/0!</v>
      </c>
    </row>
    <row r="31" spans="1:3" x14ac:dyDescent="0.2">
      <c r="B31" t="s">
        <v>39</v>
      </c>
      <c r="C31" s="23"/>
    </row>
    <row r="32" spans="1:3" x14ac:dyDescent="0.2">
      <c r="B32" s="21" t="s">
        <v>37</v>
      </c>
      <c r="C32" s="24" t="e">
        <f>C30-C31</f>
        <v>#DIV/0!</v>
      </c>
    </row>
    <row r="33" spans="1:4" x14ac:dyDescent="0.2">
      <c r="C33" t="s">
        <v>3873</v>
      </c>
    </row>
    <row r="34" spans="1:4" x14ac:dyDescent="0.2">
      <c r="A34" s="1" t="s">
        <v>17</v>
      </c>
    </row>
    <row r="35" spans="1:4" x14ac:dyDescent="0.2">
      <c r="A35" s="19" t="s">
        <v>7</v>
      </c>
      <c r="C35" s="2"/>
    </row>
    <row r="36" spans="1:4" x14ac:dyDescent="0.2">
      <c r="A36" s="19" t="s">
        <v>8</v>
      </c>
      <c r="C36" s="2"/>
    </row>
    <row r="37" spans="1:4" x14ac:dyDescent="0.2">
      <c r="A37" s="19" t="s">
        <v>9</v>
      </c>
      <c r="C37" s="104" t="e">
        <f>ROUND(C35/C36,4)</f>
        <v>#DIV/0!</v>
      </c>
    </row>
    <row r="39" spans="1:4" x14ac:dyDescent="0.2">
      <c r="A39" s="26" t="s">
        <v>149</v>
      </c>
      <c r="B39" t="s">
        <v>3740</v>
      </c>
      <c r="C39" s="108"/>
    </row>
    <row r="40" spans="1:4" x14ac:dyDescent="0.2">
      <c r="A40" s="26"/>
      <c r="B40" t="s">
        <v>3741</v>
      </c>
      <c r="C40" s="108"/>
    </row>
    <row r="41" spans="1:4" x14ac:dyDescent="0.2">
      <c r="A41" s="26"/>
      <c r="C41" s="118"/>
    </row>
    <row r="42" spans="1:4" x14ac:dyDescent="0.2">
      <c r="A42" s="26" t="s">
        <v>3746</v>
      </c>
      <c r="B42" t="s">
        <v>3732</v>
      </c>
      <c r="C42" s="108"/>
    </row>
    <row r="44" spans="1:4" x14ac:dyDescent="0.2">
      <c r="A44" s="26" t="s">
        <v>40</v>
      </c>
      <c r="B44" t="s">
        <v>41</v>
      </c>
      <c r="C44" s="79"/>
    </row>
    <row r="45" spans="1:4" x14ac:dyDescent="0.2">
      <c r="C45" s="104" t="e">
        <f>IF(C37+C30&lt;0.202,(C30+C37-0.15)*0.65+0.025,(C30+C37-0.202)*0.825+0.0588)</f>
        <v>#DIV/0!</v>
      </c>
    </row>
    <row r="46" spans="1:4" x14ac:dyDescent="0.2">
      <c r="C46" t="e">
        <f>ROUND(C45,4)</f>
        <v>#DIV/0!</v>
      </c>
    </row>
    <row r="47" spans="1:4" x14ac:dyDescent="0.2">
      <c r="B47" s="120"/>
      <c r="C47" s="105" t="e">
        <f>ROUND(C46*(C39+C40)*0.25-C44,0)</f>
        <v>#DIV/0!</v>
      </c>
      <c r="D47" s="107" t="e">
        <f>IF(OR(C47&lt;0,C47&gt;0),"ERROR - If material, check input or seek guidance","ok")</f>
        <v>#DIV/0!</v>
      </c>
    </row>
    <row r="48" spans="1:4" x14ac:dyDescent="0.2">
      <c r="C48" s="105"/>
      <c r="D48" s="107"/>
    </row>
    <row r="49" spans="1:4" x14ac:dyDescent="0.2">
      <c r="A49" s="1" t="s">
        <v>3747</v>
      </c>
      <c r="B49" t="s">
        <v>3734</v>
      </c>
      <c r="C49" s="121"/>
      <c r="D49" s="107"/>
    </row>
    <row r="50" spans="1:4" x14ac:dyDescent="0.2">
      <c r="A50" s="1" t="s">
        <v>3748</v>
      </c>
      <c r="B50" t="s">
        <v>3735</v>
      </c>
      <c r="C50" s="121"/>
      <c r="D50" s="107"/>
    </row>
    <row r="51" spans="1:4" x14ac:dyDescent="0.2">
      <c r="A51" s="1" t="s">
        <v>3749</v>
      </c>
      <c r="B51" t="s">
        <v>3736</v>
      </c>
      <c r="C51" s="121"/>
      <c r="D51" s="107"/>
    </row>
    <row r="52" spans="1:4" x14ac:dyDescent="0.2">
      <c r="A52" s="1" t="s">
        <v>3751</v>
      </c>
      <c r="B52" t="s">
        <v>3752</v>
      </c>
      <c r="C52" s="121"/>
      <c r="D52" s="107"/>
    </row>
    <row r="53" spans="1:4" x14ac:dyDescent="0.2">
      <c r="C53" s="105"/>
      <c r="D53" s="107"/>
    </row>
    <row r="54" spans="1:4" x14ac:dyDescent="0.2">
      <c r="A54" s="1" t="s">
        <v>75</v>
      </c>
      <c r="B54" t="s">
        <v>74</v>
      </c>
      <c r="C54" s="64"/>
      <c r="D54" s="107"/>
    </row>
    <row r="56" spans="1:4" x14ac:dyDescent="0.2">
      <c r="C56" s="20" t="s">
        <v>3928</v>
      </c>
      <c r="D56" s="20" t="s">
        <v>3929</v>
      </c>
    </row>
    <row r="57" spans="1:4" x14ac:dyDescent="0.2">
      <c r="A57" s="1" t="s">
        <v>68</v>
      </c>
      <c r="B57" t="s">
        <v>69</v>
      </c>
      <c r="C57" s="2"/>
      <c r="D57" s="2"/>
    </row>
    <row r="58" spans="1:4" x14ac:dyDescent="0.2">
      <c r="A58" s="1"/>
    </row>
    <row r="59" spans="1:4" x14ac:dyDescent="0.2">
      <c r="A59" s="1" t="s">
        <v>70</v>
      </c>
      <c r="B59" t="s">
        <v>71</v>
      </c>
      <c r="C59" s="2"/>
      <c r="D59" s="2"/>
    </row>
    <row r="60" spans="1:4" x14ac:dyDescent="0.2">
      <c r="A60" s="19"/>
      <c r="B60" s="21"/>
      <c r="C60" s="20"/>
    </row>
    <row r="61" spans="1:4" hidden="1" x14ac:dyDescent="0.2">
      <c r="A61" t="s">
        <v>3714</v>
      </c>
      <c r="B61" s="70" t="s">
        <v>3716</v>
      </c>
      <c r="C61" s="126"/>
    </row>
    <row r="62" spans="1:4" hidden="1" x14ac:dyDescent="0.2">
      <c r="A62" t="s">
        <v>15</v>
      </c>
      <c r="B62" s="70" t="s">
        <v>3717</v>
      </c>
      <c r="C62" s="2"/>
    </row>
    <row r="63" spans="1:4" hidden="1" x14ac:dyDescent="0.2">
      <c r="A63" t="s">
        <v>16</v>
      </c>
      <c r="B63" s="70" t="s">
        <v>3718</v>
      </c>
      <c r="C63" s="2"/>
    </row>
    <row r="64" spans="1:4" hidden="1" x14ac:dyDescent="0.2">
      <c r="A64" t="s">
        <v>3715</v>
      </c>
      <c r="B64" s="70" t="s">
        <v>3719</v>
      </c>
      <c r="C64" s="2"/>
    </row>
    <row r="65" spans="1:3" hidden="1" x14ac:dyDescent="0.2"/>
    <row r="66" spans="1:3" ht="13.5" hidden="1" thickBot="1" x14ac:dyDescent="0.25"/>
    <row r="67" spans="1:3" ht="13.5" hidden="1" thickBot="1" x14ac:dyDescent="0.25">
      <c r="A67" s="87" t="s">
        <v>150</v>
      </c>
      <c r="C67" s="67" t="s">
        <v>146</v>
      </c>
    </row>
    <row r="68" spans="1:3" ht="12.75" hidden="1" customHeight="1" x14ac:dyDescent="0.2">
      <c r="A68" s="80" t="s">
        <v>1</v>
      </c>
      <c r="B68" s="84"/>
      <c r="C68" s="80"/>
    </row>
    <row r="69" spans="1:3" ht="12.75" hidden="1" customHeight="1" x14ac:dyDescent="0.2">
      <c r="A69" s="80"/>
      <c r="B69" s="84" t="s">
        <v>3711</v>
      </c>
      <c r="C69" s="2"/>
    </row>
    <row r="70" spans="1:3" ht="12.75" hidden="1" customHeight="1" x14ac:dyDescent="0.2">
      <c r="A70" s="80" t="s">
        <v>130</v>
      </c>
      <c r="B70" s="80" t="s">
        <v>131</v>
      </c>
      <c r="C70" s="81" t="e">
        <f>VLOOKUP(C69,'State DE Averages'!A3:C54,3,FALSE)</f>
        <v>#N/A</v>
      </c>
    </row>
    <row r="71" spans="1:3" ht="12.75" hidden="1" customHeight="1" x14ac:dyDescent="0.2">
      <c r="A71" s="80"/>
      <c r="B71" s="80"/>
      <c r="C71" s="81" t="e">
        <f>IF(C70&gt;C37,C70,C35*2/C36)</f>
        <v>#N/A</v>
      </c>
    </row>
    <row r="72" spans="1:3" ht="12.75" hidden="1" customHeight="1" x14ac:dyDescent="0.2">
      <c r="A72" s="80" t="s">
        <v>132</v>
      </c>
      <c r="B72" s="80" t="s">
        <v>133</v>
      </c>
      <c r="C72" s="80">
        <f>C36</f>
        <v>0</v>
      </c>
    </row>
    <row r="73" spans="1:3" ht="12.75" hidden="1" customHeight="1" x14ac:dyDescent="0.2">
      <c r="A73" s="80" t="s">
        <v>134</v>
      </c>
      <c r="B73" s="80"/>
      <c r="C73" s="82" t="e">
        <f>C71*C72</f>
        <v>#N/A</v>
      </c>
    </row>
    <row r="74" spans="1:3" ht="12.75" hidden="1" customHeight="1" x14ac:dyDescent="0.2">
      <c r="A74" s="80" t="s">
        <v>135</v>
      </c>
      <c r="B74" s="80"/>
      <c r="C74" s="80">
        <f>C35</f>
        <v>0</v>
      </c>
    </row>
    <row r="75" spans="1:3" hidden="1" x14ac:dyDescent="0.2">
      <c r="A75" s="80" t="s">
        <v>136</v>
      </c>
      <c r="B75" s="80" t="s">
        <v>3753</v>
      </c>
      <c r="C75" s="82">
        <f>C35</f>
        <v>0</v>
      </c>
    </row>
    <row r="76" spans="1:3" hidden="1" x14ac:dyDescent="0.2">
      <c r="A76" s="80"/>
      <c r="B76" s="80"/>
      <c r="C76" s="80"/>
    </row>
    <row r="77" spans="1:3" hidden="1" x14ac:dyDescent="0.2">
      <c r="A77" s="80" t="s">
        <v>137</v>
      </c>
      <c r="B77" s="80"/>
      <c r="C77" s="80"/>
    </row>
    <row r="78" spans="1:3" hidden="1" x14ac:dyDescent="0.2">
      <c r="A78" s="80"/>
      <c r="B78" s="80"/>
      <c r="C78" s="80"/>
    </row>
    <row r="79" spans="1:3" ht="25.5" hidden="1" x14ac:dyDescent="0.2">
      <c r="A79" s="83" t="s">
        <v>3710</v>
      </c>
      <c r="B79" s="80"/>
      <c r="C79" s="23"/>
    </row>
    <row r="80" spans="1:3" hidden="1" x14ac:dyDescent="0.2">
      <c r="A80" s="83" t="s">
        <v>138</v>
      </c>
      <c r="B80" s="80"/>
      <c r="C80" s="82">
        <f>C35</f>
        <v>0</v>
      </c>
    </row>
    <row r="81" spans="1:16" hidden="1" x14ac:dyDescent="0.2">
      <c r="A81" s="83" t="s">
        <v>139</v>
      </c>
      <c r="B81" s="80" t="s">
        <v>3754</v>
      </c>
      <c r="C81" s="82">
        <f>C79*C80</f>
        <v>0</v>
      </c>
    </row>
    <row r="82" spans="1:16" hidden="1" x14ac:dyDescent="0.2">
      <c r="A82" s="83"/>
      <c r="B82" s="80"/>
      <c r="C82" s="80"/>
    </row>
    <row r="83" spans="1:16" ht="25.5" hidden="1" x14ac:dyDescent="0.2">
      <c r="A83" s="83" t="s">
        <v>3720</v>
      </c>
      <c r="B83" s="80"/>
      <c r="C83" s="23"/>
    </row>
    <row r="84" spans="1:16" hidden="1" x14ac:dyDescent="0.2">
      <c r="A84" s="83" t="s">
        <v>140</v>
      </c>
      <c r="B84" s="80"/>
      <c r="C84" s="80">
        <f>C36</f>
        <v>0</v>
      </c>
    </row>
    <row r="85" spans="1:16" hidden="1" x14ac:dyDescent="0.2">
      <c r="A85" s="83" t="s">
        <v>141</v>
      </c>
      <c r="B85" s="80" t="s">
        <v>3755</v>
      </c>
      <c r="C85" s="82">
        <f>C83*C84</f>
        <v>0</v>
      </c>
    </row>
    <row r="86" spans="1:16" hidden="1" x14ac:dyDescent="0.2">
      <c r="A86" s="80"/>
      <c r="B86" s="80"/>
      <c r="C86" s="80"/>
    </row>
    <row r="87" spans="1:16" hidden="1" x14ac:dyDescent="0.2">
      <c r="A87" s="83" t="s">
        <v>142</v>
      </c>
      <c r="B87" s="80"/>
      <c r="C87" s="80"/>
    </row>
    <row r="88" spans="1:16" hidden="1" x14ac:dyDescent="0.2">
      <c r="A88" s="83" t="s">
        <v>143</v>
      </c>
      <c r="B88" s="80"/>
      <c r="C88" s="80" t="e">
        <f>C70</f>
        <v>#N/A</v>
      </c>
    </row>
    <row r="89" spans="1:16" hidden="1" x14ac:dyDescent="0.2">
      <c r="A89" s="83" t="s">
        <v>144</v>
      </c>
      <c r="B89" s="80"/>
      <c r="C89" s="82">
        <f>C85</f>
        <v>0</v>
      </c>
    </row>
    <row r="90" spans="1:16" hidden="1" x14ac:dyDescent="0.2">
      <c r="A90" s="80" t="s">
        <v>145</v>
      </c>
      <c r="B90" s="80" t="s">
        <v>3756</v>
      </c>
      <c r="C90" s="82" t="e">
        <f>((C88*C89)+C81)/2</f>
        <v>#N/A</v>
      </c>
    </row>
    <row r="91" spans="1:16" x14ac:dyDescent="0.2">
      <c r="A91" s="128" t="s">
        <v>3764</v>
      </c>
      <c r="B91" t="s">
        <v>3762</v>
      </c>
      <c r="C91" s="136">
        <v>0</v>
      </c>
      <c r="D91" s="149" t="s">
        <v>3875</v>
      </c>
      <c r="E91" s="149" t="s">
        <v>3950</v>
      </c>
      <c r="F91" s="149"/>
      <c r="G91" s="149"/>
      <c r="H91" s="149"/>
      <c r="I91" s="149"/>
      <c r="J91" s="149"/>
      <c r="K91" s="149"/>
      <c r="L91" s="149"/>
      <c r="M91" s="149"/>
      <c r="N91" s="149"/>
      <c r="O91" s="149"/>
      <c r="P91" s="149"/>
    </row>
    <row r="92" spans="1:16" x14ac:dyDescent="0.2">
      <c r="A92" s="128" t="s">
        <v>3883</v>
      </c>
      <c r="B92" t="s">
        <v>3763</v>
      </c>
      <c r="C92" s="136">
        <v>0</v>
      </c>
    </row>
    <row r="93" spans="1:16" x14ac:dyDescent="0.2">
      <c r="A93" s="128" t="s">
        <v>3910</v>
      </c>
      <c r="C93" s="153">
        <f>+MIN(C91,C92)</f>
        <v>0</v>
      </c>
      <c r="D93" s="149"/>
      <c r="E93" s="149"/>
    </row>
    <row r="94" spans="1:16" ht="15" customHeight="1" x14ac:dyDescent="0.2">
      <c r="A94" s="128" t="s">
        <v>3840</v>
      </c>
      <c r="B94" t="s">
        <v>3839</v>
      </c>
      <c r="C94" s="136">
        <v>0</v>
      </c>
    </row>
    <row r="95" spans="1:16" ht="15" customHeight="1" x14ac:dyDescent="0.2">
      <c r="A95" s="128" t="s">
        <v>3841</v>
      </c>
      <c r="B95" t="s">
        <v>3842</v>
      </c>
      <c r="C95" s="136">
        <v>0</v>
      </c>
    </row>
    <row r="96" spans="1:16" ht="15" customHeight="1" x14ac:dyDescent="0.2">
      <c r="A96" s="128" t="s">
        <v>3882</v>
      </c>
      <c r="B96" t="s">
        <v>3881</v>
      </c>
      <c r="C96" s="136">
        <v>0</v>
      </c>
    </row>
    <row r="97" spans="1:5" ht="15" customHeight="1" x14ac:dyDescent="0.2">
      <c r="A97" s="128" t="s">
        <v>3911</v>
      </c>
      <c r="C97" s="144">
        <f>+MIN(C91,C96)</f>
        <v>0</v>
      </c>
      <c r="D97" s="149"/>
      <c r="E97" s="149"/>
    </row>
    <row r="98" spans="1:5" ht="15" customHeight="1" x14ac:dyDescent="0.2">
      <c r="A98" s="128" t="s">
        <v>3899</v>
      </c>
      <c r="B98" t="s">
        <v>3902</v>
      </c>
      <c r="C98" s="136">
        <v>0</v>
      </c>
      <c r="D98" s="149"/>
      <c r="E98" s="149"/>
    </row>
    <row r="99" spans="1:5" ht="15" customHeight="1" x14ac:dyDescent="0.2">
      <c r="A99" s="128" t="s">
        <v>3900</v>
      </c>
      <c r="B99" t="s">
        <v>3903</v>
      </c>
      <c r="C99" s="136">
        <v>0</v>
      </c>
      <c r="D99" s="149"/>
      <c r="E99" s="149"/>
    </row>
    <row r="100" spans="1:5" ht="15" customHeight="1" x14ac:dyDescent="0.2">
      <c r="A100" s="128" t="s">
        <v>3901</v>
      </c>
      <c r="B100" t="s">
        <v>3904</v>
      </c>
      <c r="C100" s="136">
        <v>0</v>
      </c>
      <c r="D100" s="149"/>
      <c r="E100" s="149"/>
    </row>
    <row r="101" spans="1:5" ht="15" customHeight="1" x14ac:dyDescent="0.2">
      <c r="A101" s="128" t="s">
        <v>3885</v>
      </c>
      <c r="B101" t="s">
        <v>3852</v>
      </c>
      <c r="C101" s="136">
        <v>0</v>
      </c>
    </row>
    <row r="102" spans="1:5" x14ac:dyDescent="0.2">
      <c r="A102" s="128" t="s">
        <v>3857</v>
      </c>
      <c r="B102" t="s">
        <v>3853</v>
      </c>
      <c r="C102" s="136">
        <v>0</v>
      </c>
    </row>
    <row r="103" spans="1:5" x14ac:dyDescent="0.2">
      <c r="A103" s="128" t="s">
        <v>3858</v>
      </c>
      <c r="B103" t="s">
        <v>3855</v>
      </c>
      <c r="C103" s="136">
        <v>0</v>
      </c>
    </row>
    <row r="104" spans="1:5" x14ac:dyDescent="0.2">
      <c r="A104" s="128" t="s">
        <v>3859</v>
      </c>
      <c r="B104" t="s">
        <v>3854</v>
      </c>
      <c r="C104" s="136">
        <v>0</v>
      </c>
    </row>
    <row r="105" spans="1:5" x14ac:dyDescent="0.2">
      <c r="A105" s="128" t="s">
        <v>3860</v>
      </c>
      <c r="B105" t="s">
        <v>3856</v>
      </c>
      <c r="C105" s="136">
        <v>0</v>
      </c>
    </row>
    <row r="106" spans="1:5" x14ac:dyDescent="0.2">
      <c r="A106" s="128" t="s">
        <v>3846</v>
      </c>
      <c r="B106" t="s">
        <v>3843</v>
      </c>
      <c r="C106" s="184">
        <v>0</v>
      </c>
    </row>
    <row r="107" spans="1:5" x14ac:dyDescent="0.2">
      <c r="A107" s="128" t="s">
        <v>3845</v>
      </c>
      <c r="B107" t="s">
        <v>3844</v>
      </c>
      <c r="C107" s="184">
        <v>0</v>
      </c>
    </row>
    <row r="108" spans="1:5" x14ac:dyDescent="0.2">
      <c r="A108" s="128" t="s">
        <v>3892</v>
      </c>
      <c r="B108" t="s">
        <v>3884</v>
      </c>
      <c r="C108" s="136">
        <v>0</v>
      </c>
    </row>
    <row r="109" spans="1:5" x14ac:dyDescent="0.2">
      <c r="A109" s="128" t="s">
        <v>3895</v>
      </c>
      <c r="B109" t="s">
        <v>3886</v>
      </c>
      <c r="C109" s="184">
        <v>0</v>
      </c>
    </row>
    <row r="110" spans="1:5" x14ac:dyDescent="0.2">
      <c r="A110" s="128" t="s">
        <v>3896</v>
      </c>
      <c r="B110" t="s">
        <v>3894</v>
      </c>
      <c r="C110" s="142">
        <v>0</v>
      </c>
    </row>
    <row r="111" spans="1:5" x14ac:dyDescent="0.2">
      <c r="A111" s="128" t="s">
        <v>3869</v>
      </c>
      <c r="B111" t="s">
        <v>3865</v>
      </c>
      <c r="C111" s="136">
        <v>0</v>
      </c>
    </row>
    <row r="112" spans="1:5" x14ac:dyDescent="0.2">
      <c r="A112" s="128" t="s">
        <v>3870</v>
      </c>
      <c r="B112" t="s">
        <v>3866</v>
      </c>
      <c r="C112" s="136">
        <v>0</v>
      </c>
    </row>
    <row r="113" spans="1:3" x14ac:dyDescent="0.2">
      <c r="A113" s="128" t="s">
        <v>3871</v>
      </c>
      <c r="B113" t="s">
        <v>3912</v>
      </c>
      <c r="C113" s="136">
        <v>0</v>
      </c>
    </row>
    <row r="114" spans="1:3" x14ac:dyDescent="0.2">
      <c r="A114" s="128" t="s">
        <v>3868</v>
      </c>
      <c r="B114" t="s">
        <v>3867</v>
      </c>
      <c r="C114" s="136">
        <v>0</v>
      </c>
    </row>
    <row r="115" spans="1:3" x14ac:dyDescent="0.2">
      <c r="A115" s="128" t="s">
        <v>3914</v>
      </c>
      <c r="B115" t="s">
        <v>3913</v>
      </c>
      <c r="C115" s="142">
        <v>0</v>
      </c>
    </row>
    <row r="116" spans="1:3" x14ac:dyDescent="0.2">
      <c r="A116" s="128" t="s">
        <v>3922</v>
      </c>
      <c r="B116" t="s">
        <v>3920</v>
      </c>
      <c r="C116" s="181">
        <v>0</v>
      </c>
    </row>
    <row r="117" spans="1:3" x14ac:dyDescent="0.2">
      <c r="A117" s="128" t="s">
        <v>3923</v>
      </c>
      <c r="B117" t="s">
        <v>3921</v>
      </c>
      <c r="C117" s="181">
        <v>0</v>
      </c>
    </row>
  </sheetData>
  <protectedRanges>
    <protectedRange password="EEC5" sqref="A60" name="Range1"/>
    <protectedRange password="EEC5" sqref="A11:A29" name="Range1_1"/>
    <protectedRange password="EEC5" sqref="A9" name="Range1_2"/>
    <protectedRange password="EEC5" sqref="A8" name="Range1_3"/>
  </protectedRange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3663"/>
  <sheetViews>
    <sheetView workbookViewId="0">
      <selection activeCell="M3" sqref="M3"/>
    </sheetView>
  </sheetViews>
  <sheetFormatPr defaultRowHeight="12.75" x14ac:dyDescent="0.2"/>
  <cols>
    <col min="1" max="1" width="9.140625" style="99" customWidth="1"/>
    <col min="2" max="2" width="10.28515625" style="99" customWidth="1"/>
    <col min="3" max="3" width="6.42578125" style="99" customWidth="1"/>
    <col min="4" max="4" width="41" style="99" customWidth="1"/>
    <col min="5" max="5" width="9.140625" style="102" customWidth="1"/>
    <col min="6" max="6" width="9.140625" style="99" customWidth="1"/>
    <col min="7" max="7" width="9.140625" style="102" customWidth="1"/>
    <col min="8" max="8" width="10.42578125" style="102" customWidth="1"/>
    <col min="9" max="9" width="9.140625" style="99" customWidth="1"/>
    <col min="10" max="10" width="9.140625" style="102" customWidth="1"/>
    <col min="11" max="11" width="9.140625" style="103" customWidth="1"/>
    <col min="13" max="13" width="10.140625" customWidth="1"/>
    <col min="14" max="14" width="11.140625" customWidth="1"/>
    <col min="257" max="257" width="9.140625" customWidth="1"/>
    <col min="258" max="258" width="10.28515625" customWidth="1"/>
    <col min="259" max="259" width="6.42578125" customWidth="1"/>
    <col min="260" max="260" width="41" customWidth="1"/>
    <col min="261" max="263" width="9.140625" customWidth="1"/>
    <col min="264" max="264" width="10.42578125" customWidth="1"/>
    <col min="265" max="267" width="9.140625" customWidth="1"/>
    <col min="269" max="269" width="10.140625" customWidth="1"/>
    <col min="270" max="270" width="11.140625" customWidth="1"/>
    <col min="513" max="513" width="9.140625" customWidth="1"/>
    <col min="514" max="514" width="10.28515625" customWidth="1"/>
    <col min="515" max="515" width="6.42578125" customWidth="1"/>
    <col min="516" max="516" width="41" customWidth="1"/>
    <col min="517" max="519" width="9.140625" customWidth="1"/>
    <col min="520" max="520" width="10.42578125" customWidth="1"/>
    <col min="521" max="523" width="9.140625" customWidth="1"/>
    <col min="525" max="525" width="10.140625" customWidth="1"/>
    <col min="526" max="526" width="11.140625" customWidth="1"/>
    <col min="769" max="769" width="9.140625" customWidth="1"/>
    <col min="770" max="770" width="10.28515625" customWidth="1"/>
    <col min="771" max="771" width="6.42578125" customWidth="1"/>
    <col min="772" max="772" width="41" customWidth="1"/>
    <col min="773" max="775" width="9.140625" customWidth="1"/>
    <col min="776" max="776" width="10.42578125" customWidth="1"/>
    <col min="777" max="779" width="9.140625" customWidth="1"/>
    <col min="781" max="781" width="10.140625" customWidth="1"/>
    <col min="782" max="782" width="11.140625" customWidth="1"/>
    <col min="1025" max="1025" width="9.140625" customWidth="1"/>
    <col min="1026" max="1026" width="10.28515625" customWidth="1"/>
    <col min="1027" max="1027" width="6.42578125" customWidth="1"/>
    <col min="1028" max="1028" width="41" customWidth="1"/>
    <col min="1029" max="1031" width="9.140625" customWidth="1"/>
    <col min="1032" max="1032" width="10.42578125" customWidth="1"/>
    <col min="1033" max="1035" width="9.140625" customWidth="1"/>
    <col min="1037" max="1037" width="10.140625" customWidth="1"/>
    <col min="1038" max="1038" width="11.140625" customWidth="1"/>
    <col min="1281" max="1281" width="9.140625" customWidth="1"/>
    <col min="1282" max="1282" width="10.28515625" customWidth="1"/>
    <col min="1283" max="1283" width="6.42578125" customWidth="1"/>
    <col min="1284" max="1284" width="41" customWidth="1"/>
    <col min="1285" max="1287" width="9.140625" customWidth="1"/>
    <col min="1288" max="1288" width="10.42578125" customWidth="1"/>
    <col min="1289" max="1291" width="9.140625" customWidth="1"/>
    <col min="1293" max="1293" width="10.140625" customWidth="1"/>
    <col min="1294" max="1294" width="11.140625" customWidth="1"/>
    <col min="1537" max="1537" width="9.140625" customWidth="1"/>
    <col min="1538" max="1538" width="10.28515625" customWidth="1"/>
    <col min="1539" max="1539" width="6.42578125" customWidth="1"/>
    <col min="1540" max="1540" width="41" customWidth="1"/>
    <col min="1541" max="1543" width="9.140625" customWidth="1"/>
    <col min="1544" max="1544" width="10.42578125" customWidth="1"/>
    <col min="1545" max="1547" width="9.140625" customWidth="1"/>
    <col min="1549" max="1549" width="10.140625" customWidth="1"/>
    <col min="1550" max="1550" width="11.140625" customWidth="1"/>
    <col min="1793" max="1793" width="9.140625" customWidth="1"/>
    <col min="1794" max="1794" width="10.28515625" customWidth="1"/>
    <col min="1795" max="1795" width="6.42578125" customWidth="1"/>
    <col min="1796" max="1796" width="41" customWidth="1"/>
    <col min="1797" max="1799" width="9.140625" customWidth="1"/>
    <col min="1800" max="1800" width="10.42578125" customWidth="1"/>
    <col min="1801" max="1803" width="9.140625" customWidth="1"/>
    <col min="1805" max="1805" width="10.140625" customWidth="1"/>
    <col min="1806" max="1806" width="11.140625" customWidth="1"/>
    <col min="2049" max="2049" width="9.140625" customWidth="1"/>
    <col min="2050" max="2050" width="10.28515625" customWidth="1"/>
    <col min="2051" max="2051" width="6.42578125" customWidth="1"/>
    <col min="2052" max="2052" width="41" customWidth="1"/>
    <col min="2053" max="2055" width="9.140625" customWidth="1"/>
    <col min="2056" max="2056" width="10.42578125" customWidth="1"/>
    <col min="2057" max="2059" width="9.140625" customWidth="1"/>
    <col min="2061" max="2061" width="10.140625" customWidth="1"/>
    <col min="2062" max="2062" width="11.140625" customWidth="1"/>
    <col min="2305" max="2305" width="9.140625" customWidth="1"/>
    <col min="2306" max="2306" width="10.28515625" customWidth="1"/>
    <col min="2307" max="2307" width="6.42578125" customWidth="1"/>
    <col min="2308" max="2308" width="41" customWidth="1"/>
    <col min="2309" max="2311" width="9.140625" customWidth="1"/>
    <col min="2312" max="2312" width="10.42578125" customWidth="1"/>
    <col min="2313" max="2315" width="9.140625" customWidth="1"/>
    <col min="2317" max="2317" width="10.140625" customWidth="1"/>
    <col min="2318" max="2318" width="11.140625" customWidth="1"/>
    <col min="2561" max="2561" width="9.140625" customWidth="1"/>
    <col min="2562" max="2562" width="10.28515625" customWidth="1"/>
    <col min="2563" max="2563" width="6.42578125" customWidth="1"/>
    <col min="2564" max="2564" width="41" customWidth="1"/>
    <col min="2565" max="2567" width="9.140625" customWidth="1"/>
    <col min="2568" max="2568" width="10.42578125" customWidth="1"/>
    <col min="2569" max="2571" width="9.140625" customWidth="1"/>
    <col min="2573" max="2573" width="10.140625" customWidth="1"/>
    <col min="2574" max="2574" width="11.140625" customWidth="1"/>
    <col min="2817" max="2817" width="9.140625" customWidth="1"/>
    <col min="2818" max="2818" width="10.28515625" customWidth="1"/>
    <col min="2819" max="2819" width="6.42578125" customWidth="1"/>
    <col min="2820" max="2820" width="41" customWidth="1"/>
    <col min="2821" max="2823" width="9.140625" customWidth="1"/>
    <col min="2824" max="2824" width="10.42578125" customWidth="1"/>
    <col min="2825" max="2827" width="9.140625" customWidth="1"/>
    <col min="2829" max="2829" width="10.140625" customWidth="1"/>
    <col min="2830" max="2830" width="11.140625" customWidth="1"/>
    <col min="3073" max="3073" width="9.140625" customWidth="1"/>
    <col min="3074" max="3074" width="10.28515625" customWidth="1"/>
    <col min="3075" max="3075" width="6.42578125" customWidth="1"/>
    <col min="3076" max="3076" width="41" customWidth="1"/>
    <col min="3077" max="3079" width="9.140625" customWidth="1"/>
    <col min="3080" max="3080" width="10.42578125" customWidth="1"/>
    <col min="3081" max="3083" width="9.140625" customWidth="1"/>
    <col min="3085" max="3085" width="10.140625" customWidth="1"/>
    <col min="3086" max="3086" width="11.140625" customWidth="1"/>
    <col min="3329" max="3329" width="9.140625" customWidth="1"/>
    <col min="3330" max="3330" width="10.28515625" customWidth="1"/>
    <col min="3331" max="3331" width="6.42578125" customWidth="1"/>
    <col min="3332" max="3332" width="41" customWidth="1"/>
    <col min="3333" max="3335" width="9.140625" customWidth="1"/>
    <col min="3336" max="3336" width="10.42578125" customWidth="1"/>
    <col min="3337" max="3339" width="9.140625" customWidth="1"/>
    <col min="3341" max="3341" width="10.140625" customWidth="1"/>
    <col min="3342" max="3342" width="11.140625" customWidth="1"/>
    <col min="3585" max="3585" width="9.140625" customWidth="1"/>
    <col min="3586" max="3586" width="10.28515625" customWidth="1"/>
    <col min="3587" max="3587" width="6.42578125" customWidth="1"/>
    <col min="3588" max="3588" width="41" customWidth="1"/>
    <col min="3589" max="3591" width="9.140625" customWidth="1"/>
    <col min="3592" max="3592" width="10.42578125" customWidth="1"/>
    <col min="3593" max="3595" width="9.140625" customWidth="1"/>
    <col min="3597" max="3597" width="10.140625" customWidth="1"/>
    <col min="3598" max="3598" width="11.140625" customWidth="1"/>
    <col min="3841" max="3841" width="9.140625" customWidth="1"/>
    <col min="3842" max="3842" width="10.28515625" customWidth="1"/>
    <col min="3843" max="3843" width="6.42578125" customWidth="1"/>
    <col min="3844" max="3844" width="41" customWidth="1"/>
    <col min="3845" max="3847" width="9.140625" customWidth="1"/>
    <col min="3848" max="3848" width="10.42578125" customWidth="1"/>
    <col min="3849" max="3851" width="9.140625" customWidth="1"/>
    <col min="3853" max="3853" width="10.140625" customWidth="1"/>
    <col min="3854" max="3854" width="11.140625" customWidth="1"/>
    <col min="4097" max="4097" width="9.140625" customWidth="1"/>
    <col min="4098" max="4098" width="10.28515625" customWidth="1"/>
    <col min="4099" max="4099" width="6.42578125" customWidth="1"/>
    <col min="4100" max="4100" width="41" customWidth="1"/>
    <col min="4101" max="4103" width="9.140625" customWidth="1"/>
    <col min="4104" max="4104" width="10.42578125" customWidth="1"/>
    <col min="4105" max="4107" width="9.140625" customWidth="1"/>
    <col min="4109" max="4109" width="10.140625" customWidth="1"/>
    <col min="4110" max="4110" width="11.140625" customWidth="1"/>
    <col min="4353" max="4353" width="9.140625" customWidth="1"/>
    <col min="4354" max="4354" width="10.28515625" customWidth="1"/>
    <col min="4355" max="4355" width="6.42578125" customWidth="1"/>
    <col min="4356" max="4356" width="41" customWidth="1"/>
    <col min="4357" max="4359" width="9.140625" customWidth="1"/>
    <col min="4360" max="4360" width="10.42578125" customWidth="1"/>
    <col min="4361" max="4363" width="9.140625" customWidth="1"/>
    <col min="4365" max="4365" width="10.140625" customWidth="1"/>
    <col min="4366" max="4366" width="11.140625" customWidth="1"/>
    <col min="4609" max="4609" width="9.140625" customWidth="1"/>
    <col min="4610" max="4610" width="10.28515625" customWidth="1"/>
    <col min="4611" max="4611" width="6.42578125" customWidth="1"/>
    <col min="4612" max="4612" width="41" customWidth="1"/>
    <col min="4613" max="4615" width="9.140625" customWidth="1"/>
    <col min="4616" max="4616" width="10.42578125" customWidth="1"/>
    <col min="4617" max="4619" width="9.140625" customWidth="1"/>
    <col min="4621" max="4621" width="10.140625" customWidth="1"/>
    <col min="4622" max="4622" width="11.140625" customWidth="1"/>
    <col min="4865" max="4865" width="9.140625" customWidth="1"/>
    <col min="4866" max="4866" width="10.28515625" customWidth="1"/>
    <col min="4867" max="4867" width="6.42578125" customWidth="1"/>
    <col min="4868" max="4868" width="41" customWidth="1"/>
    <col min="4869" max="4871" width="9.140625" customWidth="1"/>
    <col min="4872" max="4872" width="10.42578125" customWidth="1"/>
    <col min="4873" max="4875" width="9.140625" customWidth="1"/>
    <col min="4877" max="4877" width="10.140625" customWidth="1"/>
    <col min="4878" max="4878" width="11.140625" customWidth="1"/>
    <col min="5121" max="5121" width="9.140625" customWidth="1"/>
    <col min="5122" max="5122" width="10.28515625" customWidth="1"/>
    <col min="5123" max="5123" width="6.42578125" customWidth="1"/>
    <col min="5124" max="5124" width="41" customWidth="1"/>
    <col min="5125" max="5127" width="9.140625" customWidth="1"/>
    <col min="5128" max="5128" width="10.42578125" customWidth="1"/>
    <col min="5129" max="5131" width="9.140625" customWidth="1"/>
    <col min="5133" max="5133" width="10.140625" customWidth="1"/>
    <col min="5134" max="5134" width="11.140625" customWidth="1"/>
    <col min="5377" max="5377" width="9.140625" customWidth="1"/>
    <col min="5378" max="5378" width="10.28515625" customWidth="1"/>
    <col min="5379" max="5379" width="6.42578125" customWidth="1"/>
    <col min="5380" max="5380" width="41" customWidth="1"/>
    <col min="5381" max="5383" width="9.140625" customWidth="1"/>
    <col min="5384" max="5384" width="10.42578125" customWidth="1"/>
    <col min="5385" max="5387" width="9.140625" customWidth="1"/>
    <col min="5389" max="5389" width="10.140625" customWidth="1"/>
    <col min="5390" max="5390" width="11.140625" customWidth="1"/>
    <col min="5633" max="5633" width="9.140625" customWidth="1"/>
    <col min="5634" max="5634" width="10.28515625" customWidth="1"/>
    <col min="5635" max="5635" width="6.42578125" customWidth="1"/>
    <col min="5636" max="5636" width="41" customWidth="1"/>
    <col min="5637" max="5639" width="9.140625" customWidth="1"/>
    <col min="5640" max="5640" width="10.42578125" customWidth="1"/>
    <col min="5641" max="5643" width="9.140625" customWidth="1"/>
    <col min="5645" max="5645" width="10.140625" customWidth="1"/>
    <col min="5646" max="5646" width="11.140625" customWidth="1"/>
    <col min="5889" max="5889" width="9.140625" customWidth="1"/>
    <col min="5890" max="5890" width="10.28515625" customWidth="1"/>
    <col min="5891" max="5891" width="6.42578125" customWidth="1"/>
    <col min="5892" max="5892" width="41" customWidth="1"/>
    <col min="5893" max="5895" width="9.140625" customWidth="1"/>
    <col min="5896" max="5896" width="10.42578125" customWidth="1"/>
    <col min="5897" max="5899" width="9.140625" customWidth="1"/>
    <col min="5901" max="5901" width="10.140625" customWidth="1"/>
    <col min="5902" max="5902" width="11.140625" customWidth="1"/>
    <col min="6145" max="6145" width="9.140625" customWidth="1"/>
    <col min="6146" max="6146" width="10.28515625" customWidth="1"/>
    <col min="6147" max="6147" width="6.42578125" customWidth="1"/>
    <col min="6148" max="6148" width="41" customWidth="1"/>
    <col min="6149" max="6151" width="9.140625" customWidth="1"/>
    <col min="6152" max="6152" width="10.42578125" customWidth="1"/>
    <col min="6153" max="6155" width="9.140625" customWidth="1"/>
    <col min="6157" max="6157" width="10.140625" customWidth="1"/>
    <col min="6158" max="6158" width="11.140625" customWidth="1"/>
    <col min="6401" max="6401" width="9.140625" customWidth="1"/>
    <col min="6402" max="6402" width="10.28515625" customWidth="1"/>
    <col min="6403" max="6403" width="6.42578125" customWidth="1"/>
    <col min="6404" max="6404" width="41" customWidth="1"/>
    <col min="6405" max="6407" width="9.140625" customWidth="1"/>
    <col min="6408" max="6408" width="10.42578125" customWidth="1"/>
    <col min="6409" max="6411" width="9.140625" customWidth="1"/>
    <col min="6413" max="6413" width="10.140625" customWidth="1"/>
    <col min="6414" max="6414" width="11.140625" customWidth="1"/>
    <col min="6657" max="6657" width="9.140625" customWidth="1"/>
    <col min="6658" max="6658" width="10.28515625" customWidth="1"/>
    <col min="6659" max="6659" width="6.42578125" customWidth="1"/>
    <col min="6660" max="6660" width="41" customWidth="1"/>
    <col min="6661" max="6663" width="9.140625" customWidth="1"/>
    <col min="6664" max="6664" width="10.42578125" customWidth="1"/>
    <col min="6665" max="6667" width="9.140625" customWidth="1"/>
    <col min="6669" max="6669" width="10.140625" customWidth="1"/>
    <col min="6670" max="6670" width="11.140625" customWidth="1"/>
    <col min="6913" max="6913" width="9.140625" customWidth="1"/>
    <col min="6914" max="6914" width="10.28515625" customWidth="1"/>
    <col min="6915" max="6915" width="6.42578125" customWidth="1"/>
    <col min="6916" max="6916" width="41" customWidth="1"/>
    <col min="6917" max="6919" width="9.140625" customWidth="1"/>
    <col min="6920" max="6920" width="10.42578125" customWidth="1"/>
    <col min="6921" max="6923" width="9.140625" customWidth="1"/>
    <col min="6925" max="6925" width="10.140625" customWidth="1"/>
    <col min="6926" max="6926" width="11.140625" customWidth="1"/>
    <col min="7169" max="7169" width="9.140625" customWidth="1"/>
    <col min="7170" max="7170" width="10.28515625" customWidth="1"/>
    <col min="7171" max="7171" width="6.42578125" customWidth="1"/>
    <col min="7172" max="7172" width="41" customWidth="1"/>
    <col min="7173" max="7175" width="9.140625" customWidth="1"/>
    <col min="7176" max="7176" width="10.42578125" customWidth="1"/>
    <col min="7177" max="7179" width="9.140625" customWidth="1"/>
    <col min="7181" max="7181" width="10.140625" customWidth="1"/>
    <col min="7182" max="7182" width="11.140625" customWidth="1"/>
    <col min="7425" max="7425" width="9.140625" customWidth="1"/>
    <col min="7426" max="7426" width="10.28515625" customWidth="1"/>
    <col min="7427" max="7427" width="6.42578125" customWidth="1"/>
    <col min="7428" max="7428" width="41" customWidth="1"/>
    <col min="7429" max="7431" width="9.140625" customWidth="1"/>
    <col min="7432" max="7432" width="10.42578125" customWidth="1"/>
    <col min="7433" max="7435" width="9.140625" customWidth="1"/>
    <col min="7437" max="7437" width="10.140625" customWidth="1"/>
    <col min="7438" max="7438" width="11.140625" customWidth="1"/>
    <col min="7681" max="7681" width="9.140625" customWidth="1"/>
    <col min="7682" max="7682" width="10.28515625" customWidth="1"/>
    <col min="7683" max="7683" width="6.42578125" customWidth="1"/>
    <col min="7684" max="7684" width="41" customWidth="1"/>
    <col min="7685" max="7687" width="9.140625" customWidth="1"/>
    <col min="7688" max="7688" width="10.42578125" customWidth="1"/>
    <col min="7689" max="7691" width="9.140625" customWidth="1"/>
    <col min="7693" max="7693" width="10.140625" customWidth="1"/>
    <col min="7694" max="7694" width="11.140625" customWidth="1"/>
    <col min="7937" max="7937" width="9.140625" customWidth="1"/>
    <col min="7938" max="7938" width="10.28515625" customWidth="1"/>
    <col min="7939" max="7939" width="6.42578125" customWidth="1"/>
    <col min="7940" max="7940" width="41" customWidth="1"/>
    <col min="7941" max="7943" width="9.140625" customWidth="1"/>
    <col min="7944" max="7944" width="10.42578125" customWidth="1"/>
    <col min="7945" max="7947" width="9.140625" customWidth="1"/>
    <col min="7949" max="7949" width="10.140625" customWidth="1"/>
    <col min="7950" max="7950" width="11.140625" customWidth="1"/>
    <col min="8193" max="8193" width="9.140625" customWidth="1"/>
    <col min="8194" max="8194" width="10.28515625" customWidth="1"/>
    <col min="8195" max="8195" width="6.42578125" customWidth="1"/>
    <col min="8196" max="8196" width="41" customWidth="1"/>
    <col min="8197" max="8199" width="9.140625" customWidth="1"/>
    <col min="8200" max="8200" width="10.42578125" customWidth="1"/>
    <col min="8201" max="8203" width="9.140625" customWidth="1"/>
    <col min="8205" max="8205" width="10.140625" customWidth="1"/>
    <col min="8206" max="8206" width="11.140625" customWidth="1"/>
    <col min="8449" max="8449" width="9.140625" customWidth="1"/>
    <col min="8450" max="8450" width="10.28515625" customWidth="1"/>
    <col min="8451" max="8451" width="6.42578125" customWidth="1"/>
    <col min="8452" max="8452" width="41" customWidth="1"/>
    <col min="8453" max="8455" width="9.140625" customWidth="1"/>
    <col min="8456" max="8456" width="10.42578125" customWidth="1"/>
    <col min="8457" max="8459" width="9.140625" customWidth="1"/>
    <col min="8461" max="8461" width="10.140625" customWidth="1"/>
    <col min="8462" max="8462" width="11.140625" customWidth="1"/>
    <col min="8705" max="8705" width="9.140625" customWidth="1"/>
    <col min="8706" max="8706" width="10.28515625" customWidth="1"/>
    <col min="8707" max="8707" width="6.42578125" customWidth="1"/>
    <col min="8708" max="8708" width="41" customWidth="1"/>
    <col min="8709" max="8711" width="9.140625" customWidth="1"/>
    <col min="8712" max="8712" width="10.42578125" customWidth="1"/>
    <col min="8713" max="8715" width="9.140625" customWidth="1"/>
    <col min="8717" max="8717" width="10.140625" customWidth="1"/>
    <col min="8718" max="8718" width="11.140625" customWidth="1"/>
    <col min="8961" max="8961" width="9.140625" customWidth="1"/>
    <col min="8962" max="8962" width="10.28515625" customWidth="1"/>
    <col min="8963" max="8963" width="6.42578125" customWidth="1"/>
    <col min="8964" max="8964" width="41" customWidth="1"/>
    <col min="8965" max="8967" width="9.140625" customWidth="1"/>
    <col min="8968" max="8968" width="10.42578125" customWidth="1"/>
    <col min="8969" max="8971" width="9.140625" customWidth="1"/>
    <col min="8973" max="8973" width="10.140625" customWidth="1"/>
    <col min="8974" max="8974" width="11.140625" customWidth="1"/>
    <col min="9217" max="9217" width="9.140625" customWidth="1"/>
    <col min="9218" max="9218" width="10.28515625" customWidth="1"/>
    <col min="9219" max="9219" width="6.42578125" customWidth="1"/>
    <col min="9220" max="9220" width="41" customWidth="1"/>
    <col min="9221" max="9223" width="9.140625" customWidth="1"/>
    <col min="9224" max="9224" width="10.42578125" customWidth="1"/>
    <col min="9225" max="9227" width="9.140625" customWidth="1"/>
    <col min="9229" max="9229" width="10.140625" customWidth="1"/>
    <col min="9230" max="9230" width="11.140625" customWidth="1"/>
    <col min="9473" max="9473" width="9.140625" customWidth="1"/>
    <col min="9474" max="9474" width="10.28515625" customWidth="1"/>
    <col min="9475" max="9475" width="6.42578125" customWidth="1"/>
    <col min="9476" max="9476" width="41" customWidth="1"/>
    <col min="9477" max="9479" width="9.140625" customWidth="1"/>
    <col min="9480" max="9480" width="10.42578125" customWidth="1"/>
    <col min="9481" max="9483" width="9.140625" customWidth="1"/>
    <col min="9485" max="9485" width="10.140625" customWidth="1"/>
    <col min="9486" max="9486" width="11.140625" customWidth="1"/>
    <col min="9729" max="9729" width="9.140625" customWidth="1"/>
    <col min="9730" max="9730" width="10.28515625" customWidth="1"/>
    <col min="9731" max="9731" width="6.42578125" customWidth="1"/>
    <col min="9732" max="9732" width="41" customWidth="1"/>
    <col min="9733" max="9735" width="9.140625" customWidth="1"/>
    <col min="9736" max="9736" width="10.42578125" customWidth="1"/>
    <col min="9737" max="9739" width="9.140625" customWidth="1"/>
    <col min="9741" max="9741" width="10.140625" customWidth="1"/>
    <col min="9742" max="9742" width="11.140625" customWidth="1"/>
    <col min="9985" max="9985" width="9.140625" customWidth="1"/>
    <col min="9986" max="9986" width="10.28515625" customWidth="1"/>
    <col min="9987" max="9987" width="6.42578125" customWidth="1"/>
    <col min="9988" max="9988" width="41" customWidth="1"/>
    <col min="9989" max="9991" width="9.140625" customWidth="1"/>
    <col min="9992" max="9992" width="10.42578125" customWidth="1"/>
    <col min="9993" max="9995" width="9.140625" customWidth="1"/>
    <col min="9997" max="9997" width="10.140625" customWidth="1"/>
    <col min="9998" max="9998" width="11.140625" customWidth="1"/>
    <col min="10241" max="10241" width="9.140625" customWidth="1"/>
    <col min="10242" max="10242" width="10.28515625" customWidth="1"/>
    <col min="10243" max="10243" width="6.42578125" customWidth="1"/>
    <col min="10244" max="10244" width="41" customWidth="1"/>
    <col min="10245" max="10247" width="9.140625" customWidth="1"/>
    <col min="10248" max="10248" width="10.42578125" customWidth="1"/>
    <col min="10249" max="10251" width="9.140625" customWidth="1"/>
    <col min="10253" max="10253" width="10.140625" customWidth="1"/>
    <col min="10254" max="10254" width="11.140625" customWidth="1"/>
    <col min="10497" max="10497" width="9.140625" customWidth="1"/>
    <col min="10498" max="10498" width="10.28515625" customWidth="1"/>
    <col min="10499" max="10499" width="6.42578125" customWidth="1"/>
    <col min="10500" max="10500" width="41" customWidth="1"/>
    <col min="10501" max="10503" width="9.140625" customWidth="1"/>
    <col min="10504" max="10504" width="10.42578125" customWidth="1"/>
    <col min="10505" max="10507" width="9.140625" customWidth="1"/>
    <col min="10509" max="10509" width="10.140625" customWidth="1"/>
    <col min="10510" max="10510" width="11.140625" customWidth="1"/>
    <col min="10753" max="10753" width="9.140625" customWidth="1"/>
    <col min="10754" max="10754" width="10.28515625" customWidth="1"/>
    <col min="10755" max="10755" width="6.42578125" customWidth="1"/>
    <col min="10756" max="10756" width="41" customWidth="1"/>
    <col min="10757" max="10759" width="9.140625" customWidth="1"/>
    <col min="10760" max="10760" width="10.42578125" customWidth="1"/>
    <col min="10761" max="10763" width="9.140625" customWidth="1"/>
    <col min="10765" max="10765" width="10.140625" customWidth="1"/>
    <col min="10766" max="10766" width="11.140625" customWidth="1"/>
    <col min="11009" max="11009" width="9.140625" customWidth="1"/>
    <col min="11010" max="11010" width="10.28515625" customWidth="1"/>
    <col min="11011" max="11011" width="6.42578125" customWidth="1"/>
    <col min="11012" max="11012" width="41" customWidth="1"/>
    <col min="11013" max="11015" width="9.140625" customWidth="1"/>
    <col min="11016" max="11016" width="10.42578125" customWidth="1"/>
    <col min="11017" max="11019" width="9.140625" customWidth="1"/>
    <col min="11021" max="11021" width="10.140625" customWidth="1"/>
    <col min="11022" max="11022" width="11.140625" customWidth="1"/>
    <col min="11265" max="11265" width="9.140625" customWidth="1"/>
    <col min="11266" max="11266" width="10.28515625" customWidth="1"/>
    <col min="11267" max="11267" width="6.42578125" customWidth="1"/>
    <col min="11268" max="11268" width="41" customWidth="1"/>
    <col min="11269" max="11271" width="9.140625" customWidth="1"/>
    <col min="11272" max="11272" width="10.42578125" customWidth="1"/>
    <col min="11273" max="11275" width="9.140625" customWidth="1"/>
    <col min="11277" max="11277" width="10.140625" customWidth="1"/>
    <col min="11278" max="11278" width="11.140625" customWidth="1"/>
    <col min="11521" max="11521" width="9.140625" customWidth="1"/>
    <col min="11522" max="11522" width="10.28515625" customWidth="1"/>
    <col min="11523" max="11523" width="6.42578125" customWidth="1"/>
    <col min="11524" max="11524" width="41" customWidth="1"/>
    <col min="11525" max="11527" width="9.140625" customWidth="1"/>
    <col min="11528" max="11528" width="10.42578125" customWidth="1"/>
    <col min="11529" max="11531" width="9.140625" customWidth="1"/>
    <col min="11533" max="11533" width="10.140625" customWidth="1"/>
    <col min="11534" max="11534" width="11.140625" customWidth="1"/>
    <col min="11777" max="11777" width="9.140625" customWidth="1"/>
    <col min="11778" max="11778" width="10.28515625" customWidth="1"/>
    <col min="11779" max="11779" width="6.42578125" customWidth="1"/>
    <col min="11780" max="11780" width="41" customWidth="1"/>
    <col min="11781" max="11783" width="9.140625" customWidth="1"/>
    <col min="11784" max="11784" width="10.42578125" customWidth="1"/>
    <col min="11785" max="11787" width="9.140625" customWidth="1"/>
    <col min="11789" max="11789" width="10.140625" customWidth="1"/>
    <col min="11790" max="11790" width="11.140625" customWidth="1"/>
    <col min="12033" max="12033" width="9.140625" customWidth="1"/>
    <col min="12034" max="12034" width="10.28515625" customWidth="1"/>
    <col min="12035" max="12035" width="6.42578125" customWidth="1"/>
    <col min="12036" max="12036" width="41" customWidth="1"/>
    <col min="12037" max="12039" width="9.140625" customWidth="1"/>
    <col min="12040" max="12040" width="10.42578125" customWidth="1"/>
    <col min="12041" max="12043" width="9.140625" customWidth="1"/>
    <col min="12045" max="12045" width="10.140625" customWidth="1"/>
    <col min="12046" max="12046" width="11.140625" customWidth="1"/>
    <col min="12289" max="12289" width="9.140625" customWidth="1"/>
    <col min="12290" max="12290" width="10.28515625" customWidth="1"/>
    <col min="12291" max="12291" width="6.42578125" customWidth="1"/>
    <col min="12292" max="12292" width="41" customWidth="1"/>
    <col min="12293" max="12295" width="9.140625" customWidth="1"/>
    <col min="12296" max="12296" width="10.42578125" customWidth="1"/>
    <col min="12297" max="12299" width="9.140625" customWidth="1"/>
    <col min="12301" max="12301" width="10.140625" customWidth="1"/>
    <col min="12302" max="12302" width="11.140625" customWidth="1"/>
    <col min="12545" max="12545" width="9.140625" customWidth="1"/>
    <col min="12546" max="12546" width="10.28515625" customWidth="1"/>
    <col min="12547" max="12547" width="6.42578125" customWidth="1"/>
    <col min="12548" max="12548" width="41" customWidth="1"/>
    <col min="12549" max="12551" width="9.140625" customWidth="1"/>
    <col min="12552" max="12552" width="10.42578125" customWidth="1"/>
    <col min="12553" max="12555" width="9.140625" customWidth="1"/>
    <col min="12557" max="12557" width="10.140625" customWidth="1"/>
    <col min="12558" max="12558" width="11.140625" customWidth="1"/>
    <col min="12801" max="12801" width="9.140625" customWidth="1"/>
    <col min="12802" max="12802" width="10.28515625" customWidth="1"/>
    <col min="12803" max="12803" width="6.42578125" customWidth="1"/>
    <col min="12804" max="12804" width="41" customWidth="1"/>
    <col min="12805" max="12807" width="9.140625" customWidth="1"/>
    <col min="12808" max="12808" width="10.42578125" customWidth="1"/>
    <col min="12809" max="12811" width="9.140625" customWidth="1"/>
    <col min="12813" max="12813" width="10.140625" customWidth="1"/>
    <col min="12814" max="12814" width="11.140625" customWidth="1"/>
    <col min="13057" max="13057" width="9.140625" customWidth="1"/>
    <col min="13058" max="13058" width="10.28515625" customWidth="1"/>
    <col min="13059" max="13059" width="6.42578125" customWidth="1"/>
    <col min="13060" max="13060" width="41" customWidth="1"/>
    <col min="13061" max="13063" width="9.140625" customWidth="1"/>
    <col min="13064" max="13064" width="10.42578125" customWidth="1"/>
    <col min="13065" max="13067" width="9.140625" customWidth="1"/>
    <col min="13069" max="13069" width="10.140625" customWidth="1"/>
    <col min="13070" max="13070" width="11.140625" customWidth="1"/>
    <col min="13313" max="13313" width="9.140625" customWidth="1"/>
    <col min="13314" max="13314" width="10.28515625" customWidth="1"/>
    <col min="13315" max="13315" width="6.42578125" customWidth="1"/>
    <col min="13316" max="13316" width="41" customWidth="1"/>
    <col min="13317" max="13319" width="9.140625" customWidth="1"/>
    <col min="13320" max="13320" width="10.42578125" customWidth="1"/>
    <col min="13321" max="13323" width="9.140625" customWidth="1"/>
    <col min="13325" max="13325" width="10.140625" customWidth="1"/>
    <col min="13326" max="13326" width="11.140625" customWidth="1"/>
    <col min="13569" max="13569" width="9.140625" customWidth="1"/>
    <col min="13570" max="13570" width="10.28515625" customWidth="1"/>
    <col min="13571" max="13571" width="6.42578125" customWidth="1"/>
    <col min="13572" max="13572" width="41" customWidth="1"/>
    <col min="13573" max="13575" width="9.140625" customWidth="1"/>
    <col min="13576" max="13576" width="10.42578125" customWidth="1"/>
    <col min="13577" max="13579" width="9.140625" customWidth="1"/>
    <col min="13581" max="13581" width="10.140625" customWidth="1"/>
    <col min="13582" max="13582" width="11.140625" customWidth="1"/>
    <col min="13825" max="13825" width="9.140625" customWidth="1"/>
    <col min="13826" max="13826" width="10.28515625" customWidth="1"/>
    <col min="13827" max="13827" width="6.42578125" customWidth="1"/>
    <col min="13828" max="13828" width="41" customWidth="1"/>
    <col min="13829" max="13831" width="9.140625" customWidth="1"/>
    <col min="13832" max="13832" width="10.42578125" customWidth="1"/>
    <col min="13833" max="13835" width="9.140625" customWidth="1"/>
    <col min="13837" max="13837" width="10.140625" customWidth="1"/>
    <col min="13838" max="13838" width="11.140625" customWidth="1"/>
    <col min="14081" max="14081" width="9.140625" customWidth="1"/>
    <col min="14082" max="14082" width="10.28515625" customWidth="1"/>
    <col min="14083" max="14083" width="6.42578125" customWidth="1"/>
    <col min="14084" max="14084" width="41" customWidth="1"/>
    <col min="14085" max="14087" width="9.140625" customWidth="1"/>
    <col min="14088" max="14088" width="10.42578125" customWidth="1"/>
    <col min="14089" max="14091" width="9.140625" customWidth="1"/>
    <col min="14093" max="14093" width="10.140625" customWidth="1"/>
    <col min="14094" max="14094" width="11.140625" customWidth="1"/>
    <col min="14337" max="14337" width="9.140625" customWidth="1"/>
    <col min="14338" max="14338" width="10.28515625" customWidth="1"/>
    <col min="14339" max="14339" width="6.42578125" customWidth="1"/>
    <col min="14340" max="14340" width="41" customWidth="1"/>
    <col min="14341" max="14343" width="9.140625" customWidth="1"/>
    <col min="14344" max="14344" width="10.42578125" customWidth="1"/>
    <col min="14345" max="14347" width="9.140625" customWidth="1"/>
    <col min="14349" max="14349" width="10.140625" customWidth="1"/>
    <col min="14350" max="14350" width="11.140625" customWidth="1"/>
    <col min="14593" max="14593" width="9.140625" customWidth="1"/>
    <col min="14594" max="14594" width="10.28515625" customWidth="1"/>
    <col min="14595" max="14595" width="6.42578125" customWidth="1"/>
    <col min="14596" max="14596" width="41" customWidth="1"/>
    <col min="14597" max="14599" width="9.140625" customWidth="1"/>
    <col min="14600" max="14600" width="10.42578125" customWidth="1"/>
    <col min="14601" max="14603" width="9.140625" customWidth="1"/>
    <col min="14605" max="14605" width="10.140625" customWidth="1"/>
    <col min="14606" max="14606" width="11.140625" customWidth="1"/>
    <col min="14849" max="14849" width="9.140625" customWidth="1"/>
    <col min="14850" max="14850" width="10.28515625" customWidth="1"/>
    <col min="14851" max="14851" width="6.42578125" customWidth="1"/>
    <col min="14852" max="14852" width="41" customWidth="1"/>
    <col min="14853" max="14855" width="9.140625" customWidth="1"/>
    <col min="14856" max="14856" width="10.42578125" customWidth="1"/>
    <col min="14857" max="14859" width="9.140625" customWidth="1"/>
    <col min="14861" max="14861" width="10.140625" customWidth="1"/>
    <col min="14862" max="14862" width="11.140625" customWidth="1"/>
    <col min="15105" max="15105" width="9.140625" customWidth="1"/>
    <col min="15106" max="15106" width="10.28515625" customWidth="1"/>
    <col min="15107" max="15107" width="6.42578125" customWidth="1"/>
    <col min="15108" max="15108" width="41" customWidth="1"/>
    <col min="15109" max="15111" width="9.140625" customWidth="1"/>
    <col min="15112" max="15112" width="10.42578125" customWidth="1"/>
    <col min="15113" max="15115" width="9.140625" customWidth="1"/>
    <col min="15117" max="15117" width="10.140625" customWidth="1"/>
    <col min="15118" max="15118" width="11.140625" customWidth="1"/>
    <col min="15361" max="15361" width="9.140625" customWidth="1"/>
    <col min="15362" max="15362" width="10.28515625" customWidth="1"/>
    <col min="15363" max="15363" width="6.42578125" customWidth="1"/>
    <col min="15364" max="15364" width="41" customWidth="1"/>
    <col min="15365" max="15367" width="9.140625" customWidth="1"/>
    <col min="15368" max="15368" width="10.42578125" customWidth="1"/>
    <col min="15369" max="15371" width="9.140625" customWidth="1"/>
    <col min="15373" max="15373" width="10.140625" customWidth="1"/>
    <col min="15374" max="15374" width="11.140625" customWidth="1"/>
    <col min="15617" max="15617" width="9.140625" customWidth="1"/>
    <col min="15618" max="15618" width="10.28515625" customWidth="1"/>
    <col min="15619" max="15619" width="6.42578125" customWidth="1"/>
    <col min="15620" max="15620" width="41" customWidth="1"/>
    <col min="15621" max="15623" width="9.140625" customWidth="1"/>
    <col min="15624" max="15624" width="10.42578125" customWidth="1"/>
    <col min="15625" max="15627" width="9.140625" customWidth="1"/>
    <col min="15629" max="15629" width="10.140625" customWidth="1"/>
    <col min="15630" max="15630" width="11.140625" customWidth="1"/>
    <col min="15873" max="15873" width="9.140625" customWidth="1"/>
    <col min="15874" max="15874" width="10.28515625" customWidth="1"/>
    <col min="15875" max="15875" width="6.42578125" customWidth="1"/>
    <col min="15876" max="15876" width="41" customWidth="1"/>
    <col min="15877" max="15879" width="9.140625" customWidth="1"/>
    <col min="15880" max="15880" width="10.42578125" customWidth="1"/>
    <col min="15881" max="15883" width="9.140625" customWidth="1"/>
    <col min="15885" max="15885" width="10.140625" customWidth="1"/>
    <col min="15886" max="15886" width="11.140625" customWidth="1"/>
    <col min="16129" max="16129" width="9.140625" customWidth="1"/>
    <col min="16130" max="16130" width="10.28515625" customWidth="1"/>
    <col min="16131" max="16131" width="6.42578125" customWidth="1"/>
    <col min="16132" max="16132" width="41" customWidth="1"/>
    <col min="16133" max="16135" width="9.140625" customWidth="1"/>
    <col min="16136" max="16136" width="10.42578125" customWidth="1"/>
    <col min="16137" max="16139" width="9.140625" customWidth="1"/>
    <col min="16141" max="16141" width="10.140625" customWidth="1"/>
    <col min="16142" max="16142" width="11.140625" customWidth="1"/>
  </cols>
  <sheetData>
    <row r="1" spans="1:14" ht="15.75" x14ac:dyDescent="0.25">
      <c r="A1" s="88" t="s">
        <v>151</v>
      </c>
      <c r="B1" s="89"/>
      <c r="C1" s="89"/>
      <c r="D1" s="89"/>
      <c r="E1" s="89"/>
      <c r="F1" s="89"/>
      <c r="G1" s="90"/>
      <c r="H1" s="90"/>
      <c r="I1" s="91"/>
      <c r="J1" s="89"/>
      <c r="K1" s="89"/>
    </row>
    <row r="2" spans="1:14" ht="38.25" x14ac:dyDescent="0.2">
      <c r="A2" s="92" t="s">
        <v>2</v>
      </c>
      <c r="B2" s="93" t="s">
        <v>152</v>
      </c>
      <c r="C2" s="93" t="s">
        <v>153</v>
      </c>
      <c r="D2" s="92" t="s">
        <v>3</v>
      </c>
      <c r="E2" s="94" t="s">
        <v>154</v>
      </c>
      <c r="F2" s="92" t="s">
        <v>139</v>
      </c>
      <c r="G2" s="94" t="s">
        <v>155</v>
      </c>
      <c r="H2" s="94" t="s">
        <v>156</v>
      </c>
      <c r="I2" s="92" t="s">
        <v>157</v>
      </c>
      <c r="J2" s="94" t="s">
        <v>26</v>
      </c>
      <c r="K2" s="95" t="s">
        <v>158</v>
      </c>
      <c r="M2" t="s">
        <v>159</v>
      </c>
      <c r="N2" t="s">
        <v>160</v>
      </c>
    </row>
    <row r="3" spans="1:14" x14ac:dyDescent="0.2">
      <c r="A3" s="96">
        <v>10001</v>
      </c>
      <c r="B3" s="97" t="s">
        <v>161</v>
      </c>
      <c r="C3" s="97" t="s">
        <v>162</v>
      </c>
      <c r="D3" s="96" t="s">
        <v>163</v>
      </c>
      <c r="E3" s="98">
        <v>6762</v>
      </c>
      <c r="F3" s="99">
        <v>104</v>
      </c>
      <c r="G3" s="98">
        <v>6866</v>
      </c>
      <c r="H3" s="98">
        <v>50235</v>
      </c>
      <c r="I3" s="99">
        <v>1493</v>
      </c>
      <c r="J3" s="98">
        <v>51728</v>
      </c>
      <c r="K3" s="100">
        <v>0.13272999999999999</v>
      </c>
      <c r="M3">
        <f>F3/G3</f>
        <v>1.5147101660355374E-2</v>
      </c>
      <c r="N3">
        <f>I3/J3</f>
        <v>2.886251159913393E-2</v>
      </c>
    </row>
    <row r="4" spans="1:14" x14ac:dyDescent="0.2">
      <c r="A4" s="96">
        <v>10005</v>
      </c>
      <c r="B4" s="97" t="s">
        <v>161</v>
      </c>
      <c r="C4" s="97" t="s">
        <v>162</v>
      </c>
      <c r="D4" s="96" t="s">
        <v>164</v>
      </c>
      <c r="E4" s="98">
        <v>1492</v>
      </c>
      <c r="F4" s="99">
        <v>0</v>
      </c>
      <c r="G4" s="98">
        <v>1492</v>
      </c>
      <c r="H4" s="98">
        <v>12633</v>
      </c>
      <c r="I4" s="99">
        <v>0</v>
      </c>
      <c r="J4" s="98">
        <v>12633</v>
      </c>
      <c r="K4" s="100">
        <v>0.1181</v>
      </c>
      <c r="M4">
        <f t="shared" ref="M4:M67" si="0">F4/G4</f>
        <v>0</v>
      </c>
      <c r="N4">
        <f t="shared" ref="N4:N67" si="1">I4/J4</f>
        <v>0</v>
      </c>
    </row>
    <row r="5" spans="1:14" x14ac:dyDescent="0.2">
      <c r="A5" s="96">
        <v>10006</v>
      </c>
      <c r="B5" s="97" t="s">
        <v>161</v>
      </c>
      <c r="C5" s="97" t="s">
        <v>162</v>
      </c>
      <c r="D5" s="96" t="s">
        <v>165</v>
      </c>
      <c r="E5" s="98">
        <v>3411</v>
      </c>
      <c r="F5" s="99">
        <v>0</v>
      </c>
      <c r="G5" s="98">
        <v>3411</v>
      </c>
      <c r="H5" s="98">
        <v>39299</v>
      </c>
      <c r="I5" s="99">
        <v>19</v>
      </c>
      <c r="J5" s="98">
        <v>39318</v>
      </c>
      <c r="K5" s="100">
        <v>8.6749999999999994E-2</v>
      </c>
      <c r="M5">
        <f t="shared" si="0"/>
        <v>0</v>
      </c>
      <c r="N5">
        <f t="shared" si="1"/>
        <v>4.8323922885192531E-4</v>
      </c>
    </row>
    <row r="6" spans="1:14" x14ac:dyDescent="0.2">
      <c r="A6" s="96">
        <v>10007</v>
      </c>
      <c r="B6" s="97" t="s">
        <v>161</v>
      </c>
      <c r="C6" s="97" t="s">
        <v>162</v>
      </c>
      <c r="D6" s="96" t="s">
        <v>166</v>
      </c>
      <c r="E6" s="98">
        <v>600</v>
      </c>
      <c r="F6" s="99">
        <v>0</v>
      </c>
      <c r="G6" s="98">
        <v>600</v>
      </c>
      <c r="H6" s="98">
        <v>5747</v>
      </c>
      <c r="I6" s="99">
        <v>0</v>
      </c>
      <c r="J6" s="98">
        <v>5747</v>
      </c>
      <c r="K6" s="100">
        <v>0.10440000000000001</v>
      </c>
      <c r="M6">
        <f t="shared" si="0"/>
        <v>0</v>
      </c>
      <c r="N6">
        <f t="shared" si="1"/>
        <v>0</v>
      </c>
    </row>
    <row r="7" spans="1:14" x14ac:dyDescent="0.2">
      <c r="A7" s="96">
        <v>10008</v>
      </c>
      <c r="B7" s="97" t="s">
        <v>161</v>
      </c>
      <c r="C7" s="97" t="s">
        <v>162</v>
      </c>
      <c r="D7" s="96" t="s">
        <v>167</v>
      </c>
      <c r="E7" s="98">
        <v>373</v>
      </c>
      <c r="F7" s="99">
        <v>0</v>
      </c>
      <c r="G7" s="98">
        <v>373</v>
      </c>
      <c r="H7" s="98">
        <v>2107</v>
      </c>
      <c r="I7" s="99">
        <v>0</v>
      </c>
      <c r="J7" s="98">
        <v>2107</v>
      </c>
      <c r="K7" s="100">
        <v>0.17702999999999999</v>
      </c>
      <c r="M7">
        <f t="shared" si="0"/>
        <v>0</v>
      </c>
      <c r="N7">
        <f t="shared" si="1"/>
        <v>0</v>
      </c>
    </row>
    <row r="8" spans="1:14" x14ac:dyDescent="0.2">
      <c r="A8" s="96">
        <v>10009</v>
      </c>
      <c r="B8" s="97" t="s">
        <v>168</v>
      </c>
      <c r="C8" s="97" t="s">
        <v>162</v>
      </c>
      <c r="D8" s="96" t="s">
        <v>169</v>
      </c>
      <c r="E8" s="98">
        <v>491</v>
      </c>
      <c r="F8" s="99">
        <v>0</v>
      </c>
      <c r="G8" s="98">
        <v>491</v>
      </c>
      <c r="H8" s="98">
        <v>3607</v>
      </c>
      <c r="I8" s="99">
        <v>0</v>
      </c>
      <c r="J8" s="98">
        <v>3607</v>
      </c>
      <c r="K8" s="100">
        <v>0.13611999999999999</v>
      </c>
      <c r="M8">
        <f t="shared" si="0"/>
        <v>0</v>
      </c>
      <c r="N8">
        <f t="shared" si="1"/>
        <v>0</v>
      </c>
    </row>
    <row r="9" spans="1:14" x14ac:dyDescent="0.2">
      <c r="A9" s="96">
        <v>10010</v>
      </c>
      <c r="B9" s="97" t="s">
        <v>161</v>
      </c>
      <c r="C9" s="97" t="s">
        <v>162</v>
      </c>
      <c r="D9" s="96" t="s">
        <v>170</v>
      </c>
      <c r="E9" s="98">
        <v>957</v>
      </c>
      <c r="F9" s="99">
        <v>0</v>
      </c>
      <c r="G9" s="98">
        <v>957</v>
      </c>
      <c r="H9" s="98">
        <v>9110</v>
      </c>
      <c r="I9" s="99">
        <v>0</v>
      </c>
      <c r="J9" s="98">
        <v>9110</v>
      </c>
      <c r="K9" s="100">
        <v>0.10505</v>
      </c>
      <c r="M9">
        <f t="shared" si="0"/>
        <v>0</v>
      </c>
      <c r="N9">
        <f t="shared" si="1"/>
        <v>0</v>
      </c>
    </row>
    <row r="10" spans="1:14" x14ac:dyDescent="0.2">
      <c r="A10" s="96">
        <v>10011</v>
      </c>
      <c r="B10" s="97" t="s">
        <v>161</v>
      </c>
      <c r="C10" s="97" t="s">
        <v>162</v>
      </c>
      <c r="D10" s="96" t="s">
        <v>171</v>
      </c>
      <c r="E10" s="98">
        <v>1883</v>
      </c>
      <c r="F10" s="99">
        <v>842</v>
      </c>
      <c r="G10" s="98">
        <v>2725</v>
      </c>
      <c r="H10" s="98">
        <v>29515</v>
      </c>
      <c r="I10" s="99">
        <v>14576</v>
      </c>
      <c r="J10" s="98">
        <v>44091</v>
      </c>
      <c r="K10" s="100">
        <v>6.1800000000000001E-2</v>
      </c>
      <c r="M10">
        <f t="shared" si="0"/>
        <v>0.3089908256880734</v>
      </c>
      <c r="N10">
        <f t="shared" si="1"/>
        <v>0.33058900909482664</v>
      </c>
    </row>
    <row r="11" spans="1:14" x14ac:dyDescent="0.2">
      <c r="A11" s="96">
        <v>10012</v>
      </c>
      <c r="B11" s="97" t="s">
        <v>168</v>
      </c>
      <c r="C11" s="97" t="s">
        <v>162</v>
      </c>
      <c r="D11" s="96" t="s">
        <v>172</v>
      </c>
      <c r="E11" s="98">
        <v>1027</v>
      </c>
      <c r="F11" s="99">
        <v>0</v>
      </c>
      <c r="G11" s="98">
        <v>1027</v>
      </c>
      <c r="H11" s="98">
        <v>7310</v>
      </c>
      <c r="I11" s="99">
        <v>0</v>
      </c>
      <c r="J11" s="98">
        <v>7310</v>
      </c>
      <c r="K11" s="100">
        <v>0.14049</v>
      </c>
      <c r="M11">
        <f t="shared" si="0"/>
        <v>0</v>
      </c>
      <c r="N11">
        <f t="shared" si="1"/>
        <v>0</v>
      </c>
    </row>
    <row r="12" spans="1:14" x14ac:dyDescent="0.2">
      <c r="A12" s="96">
        <v>10015</v>
      </c>
      <c r="B12" s="97" t="s">
        <v>161</v>
      </c>
      <c r="C12" s="97" t="s">
        <v>162</v>
      </c>
      <c r="D12" s="96" t="s">
        <v>173</v>
      </c>
      <c r="E12" s="98">
        <v>426</v>
      </c>
      <c r="F12" s="99">
        <v>0</v>
      </c>
      <c r="G12" s="98">
        <v>426</v>
      </c>
      <c r="H12" s="98">
        <v>2201</v>
      </c>
      <c r="I12" s="99">
        <v>0</v>
      </c>
      <c r="J12" s="98">
        <v>2201</v>
      </c>
      <c r="K12" s="100">
        <v>0.19355</v>
      </c>
      <c r="M12">
        <f t="shared" si="0"/>
        <v>0</v>
      </c>
      <c r="N12">
        <f t="shared" si="1"/>
        <v>0</v>
      </c>
    </row>
    <row r="13" spans="1:14" x14ac:dyDescent="0.2">
      <c r="A13" s="96">
        <v>10016</v>
      </c>
      <c r="B13" s="97" t="s">
        <v>161</v>
      </c>
      <c r="C13" s="97" t="s">
        <v>162</v>
      </c>
      <c r="D13" s="96" t="s">
        <v>174</v>
      </c>
      <c r="E13" s="98">
        <v>1828</v>
      </c>
      <c r="F13" s="99">
        <v>53</v>
      </c>
      <c r="G13" s="98">
        <v>1881</v>
      </c>
      <c r="H13" s="98">
        <v>19849</v>
      </c>
      <c r="I13" s="99">
        <v>919</v>
      </c>
      <c r="J13" s="98">
        <v>20768</v>
      </c>
      <c r="K13" s="100">
        <v>9.0569999999999998E-2</v>
      </c>
      <c r="M13">
        <f t="shared" si="0"/>
        <v>2.8176501860712386E-2</v>
      </c>
      <c r="N13">
        <f t="shared" si="1"/>
        <v>4.4250770416024654E-2</v>
      </c>
    </row>
    <row r="14" spans="1:14" x14ac:dyDescent="0.2">
      <c r="A14" s="96">
        <v>10018</v>
      </c>
      <c r="B14" s="97" t="s">
        <v>161</v>
      </c>
      <c r="C14" s="97" t="s">
        <v>162</v>
      </c>
      <c r="D14" s="96" t="s">
        <v>175</v>
      </c>
      <c r="E14" s="98">
        <v>2</v>
      </c>
      <c r="F14" s="99">
        <v>0</v>
      </c>
      <c r="G14" s="98">
        <v>2</v>
      </c>
      <c r="H14" s="98">
        <v>283</v>
      </c>
      <c r="I14" s="99">
        <v>48</v>
      </c>
      <c r="J14" s="98">
        <v>331</v>
      </c>
      <c r="K14" s="100">
        <v>6.0400000000000002E-3</v>
      </c>
      <c r="M14">
        <f t="shared" si="0"/>
        <v>0</v>
      </c>
      <c r="N14">
        <f t="shared" si="1"/>
        <v>0.14501510574018128</v>
      </c>
    </row>
    <row r="15" spans="1:14" x14ac:dyDescent="0.2">
      <c r="A15" s="96">
        <v>10019</v>
      </c>
      <c r="B15" s="97" t="s">
        <v>161</v>
      </c>
      <c r="C15" s="97" t="s">
        <v>162</v>
      </c>
      <c r="D15" s="96" t="s">
        <v>176</v>
      </c>
      <c r="E15" s="98">
        <v>1431</v>
      </c>
      <c r="F15" s="99">
        <v>0</v>
      </c>
      <c r="G15" s="98">
        <v>1431</v>
      </c>
      <c r="H15" s="98">
        <v>15080</v>
      </c>
      <c r="I15" s="99">
        <v>0</v>
      </c>
      <c r="J15" s="98">
        <v>15080</v>
      </c>
      <c r="K15" s="100">
        <v>9.4890000000000002E-2</v>
      </c>
      <c r="M15">
        <f t="shared" si="0"/>
        <v>0</v>
      </c>
      <c r="N15">
        <f t="shared" si="1"/>
        <v>0</v>
      </c>
    </row>
    <row r="16" spans="1:14" x14ac:dyDescent="0.2">
      <c r="A16" s="96">
        <v>10021</v>
      </c>
      <c r="B16" s="97" t="s">
        <v>161</v>
      </c>
      <c r="C16" s="97" t="s">
        <v>162</v>
      </c>
      <c r="D16" s="96" t="s">
        <v>177</v>
      </c>
      <c r="E16" s="98">
        <v>558</v>
      </c>
      <c r="F16" s="99">
        <v>0</v>
      </c>
      <c r="G16" s="98">
        <v>558</v>
      </c>
      <c r="H16" s="98">
        <v>4615</v>
      </c>
      <c r="I16" s="99">
        <v>0</v>
      </c>
      <c r="J16" s="98">
        <v>4615</v>
      </c>
      <c r="K16" s="100">
        <v>0.12091</v>
      </c>
      <c r="M16">
        <f t="shared" si="0"/>
        <v>0</v>
      </c>
      <c r="N16">
        <f t="shared" si="1"/>
        <v>0</v>
      </c>
    </row>
    <row r="17" spans="1:14" x14ac:dyDescent="0.2">
      <c r="A17" s="96">
        <v>10022</v>
      </c>
      <c r="B17" s="97" t="s">
        <v>168</v>
      </c>
      <c r="C17" s="97" t="s">
        <v>162</v>
      </c>
      <c r="D17" s="96" t="s">
        <v>178</v>
      </c>
      <c r="E17" s="98">
        <v>353</v>
      </c>
      <c r="F17" s="99">
        <v>0</v>
      </c>
      <c r="G17" s="98">
        <v>353</v>
      </c>
      <c r="H17" s="98">
        <v>2712</v>
      </c>
      <c r="I17" s="99">
        <v>0</v>
      </c>
      <c r="J17" s="98">
        <v>2712</v>
      </c>
      <c r="K17" s="100">
        <v>0.13016</v>
      </c>
      <c r="M17">
        <f t="shared" si="0"/>
        <v>0</v>
      </c>
      <c r="N17">
        <f t="shared" si="1"/>
        <v>0</v>
      </c>
    </row>
    <row r="18" spans="1:14" x14ac:dyDescent="0.2">
      <c r="A18" s="96">
        <v>10023</v>
      </c>
      <c r="B18" s="97" t="s">
        <v>161</v>
      </c>
      <c r="C18" s="97" t="s">
        <v>162</v>
      </c>
      <c r="D18" s="96" t="s">
        <v>179</v>
      </c>
      <c r="E18" s="98">
        <v>4089</v>
      </c>
      <c r="F18" s="99">
        <v>454</v>
      </c>
      <c r="G18" s="98">
        <v>4543</v>
      </c>
      <c r="H18" s="98">
        <v>28551</v>
      </c>
      <c r="I18" s="99">
        <v>3346</v>
      </c>
      <c r="J18" s="98">
        <v>31897</v>
      </c>
      <c r="K18" s="100">
        <v>0.14243</v>
      </c>
      <c r="M18">
        <f t="shared" si="0"/>
        <v>9.9933964340744003E-2</v>
      </c>
      <c r="N18">
        <f t="shared" si="1"/>
        <v>0.10490014734928049</v>
      </c>
    </row>
    <row r="19" spans="1:14" x14ac:dyDescent="0.2">
      <c r="A19" s="96">
        <v>10024</v>
      </c>
      <c r="B19" s="97" t="s">
        <v>161</v>
      </c>
      <c r="C19" s="97" t="s">
        <v>162</v>
      </c>
      <c r="D19" s="96" t="s">
        <v>180</v>
      </c>
      <c r="E19" s="98">
        <v>3320</v>
      </c>
      <c r="F19" s="99">
        <v>2</v>
      </c>
      <c r="G19" s="98">
        <v>3322</v>
      </c>
      <c r="H19" s="98">
        <v>29587</v>
      </c>
      <c r="I19" s="99">
        <v>8</v>
      </c>
      <c r="J19" s="98">
        <v>29595</v>
      </c>
      <c r="K19" s="100">
        <v>0.11225</v>
      </c>
      <c r="M19">
        <f t="shared" si="0"/>
        <v>6.020469596628537E-4</v>
      </c>
      <c r="N19">
        <f t="shared" si="1"/>
        <v>2.7031593174522723E-4</v>
      </c>
    </row>
    <row r="20" spans="1:14" x14ac:dyDescent="0.2">
      <c r="A20" s="96">
        <v>10025</v>
      </c>
      <c r="B20" s="97" t="s">
        <v>161</v>
      </c>
      <c r="C20" s="97" t="s">
        <v>162</v>
      </c>
      <c r="D20" s="96" t="s">
        <v>181</v>
      </c>
      <c r="E20" s="98">
        <v>1154</v>
      </c>
      <c r="F20" s="99">
        <v>0</v>
      </c>
      <c r="G20" s="98">
        <v>1154</v>
      </c>
      <c r="H20" s="98">
        <v>9418</v>
      </c>
      <c r="I20" s="99">
        <v>0</v>
      </c>
      <c r="J20" s="98">
        <v>9418</v>
      </c>
      <c r="K20" s="100">
        <v>0.12253</v>
      </c>
      <c r="M20">
        <f t="shared" si="0"/>
        <v>0</v>
      </c>
      <c r="N20">
        <f t="shared" si="1"/>
        <v>0</v>
      </c>
    </row>
    <row r="21" spans="1:14" x14ac:dyDescent="0.2">
      <c r="A21" s="96">
        <v>10027</v>
      </c>
      <c r="B21" s="97" t="s">
        <v>161</v>
      </c>
      <c r="C21" s="97" t="s">
        <v>162</v>
      </c>
      <c r="D21" s="96" t="s">
        <v>182</v>
      </c>
      <c r="E21" s="98">
        <v>277</v>
      </c>
      <c r="F21" s="99">
        <v>0</v>
      </c>
      <c r="G21" s="98">
        <v>277</v>
      </c>
      <c r="H21" s="98">
        <v>1496</v>
      </c>
      <c r="I21" s="99">
        <v>0</v>
      </c>
      <c r="J21" s="98">
        <v>1496</v>
      </c>
      <c r="K21" s="100">
        <v>0.18515999999999999</v>
      </c>
      <c r="M21">
        <f t="shared" si="0"/>
        <v>0</v>
      </c>
      <c r="N21">
        <f t="shared" si="1"/>
        <v>0</v>
      </c>
    </row>
    <row r="22" spans="1:14" x14ac:dyDescent="0.2">
      <c r="A22" s="96">
        <v>10029</v>
      </c>
      <c r="B22" s="97" t="s">
        <v>161</v>
      </c>
      <c r="C22" s="97" t="s">
        <v>162</v>
      </c>
      <c r="D22" s="96" t="s">
        <v>183</v>
      </c>
      <c r="E22" s="98">
        <v>3942</v>
      </c>
      <c r="F22" s="99">
        <v>172</v>
      </c>
      <c r="G22" s="98">
        <v>4114</v>
      </c>
      <c r="H22" s="98">
        <v>36244</v>
      </c>
      <c r="I22" s="99">
        <v>1623</v>
      </c>
      <c r="J22" s="98">
        <v>37867</v>
      </c>
      <c r="K22" s="100">
        <v>0.10864</v>
      </c>
      <c r="M22">
        <f t="shared" si="0"/>
        <v>4.1808458920758386E-2</v>
      </c>
      <c r="N22">
        <f t="shared" si="1"/>
        <v>4.286053819948768E-2</v>
      </c>
    </row>
    <row r="23" spans="1:14" x14ac:dyDescent="0.2">
      <c r="A23" s="96">
        <v>10032</v>
      </c>
      <c r="B23" s="97" t="s">
        <v>161</v>
      </c>
      <c r="C23" s="97" t="s">
        <v>162</v>
      </c>
      <c r="D23" s="96" t="s">
        <v>184</v>
      </c>
      <c r="E23" s="98">
        <v>237</v>
      </c>
      <c r="F23" s="99">
        <v>0</v>
      </c>
      <c r="G23" s="98">
        <v>237</v>
      </c>
      <c r="H23" s="98">
        <v>1843</v>
      </c>
      <c r="I23" s="99">
        <v>0</v>
      </c>
      <c r="J23" s="98">
        <v>1843</v>
      </c>
      <c r="K23" s="100">
        <v>0.12859000000000001</v>
      </c>
      <c r="M23">
        <f t="shared" si="0"/>
        <v>0</v>
      </c>
      <c r="N23">
        <f t="shared" si="1"/>
        <v>0</v>
      </c>
    </row>
    <row r="24" spans="1:14" x14ac:dyDescent="0.2">
      <c r="A24" s="96">
        <v>10033</v>
      </c>
      <c r="B24" s="97" t="s">
        <v>161</v>
      </c>
      <c r="C24" s="97" t="s">
        <v>162</v>
      </c>
      <c r="D24" s="96" t="s">
        <v>185</v>
      </c>
      <c r="E24" s="98">
        <v>8154</v>
      </c>
      <c r="F24" s="99">
        <v>1381</v>
      </c>
      <c r="G24" s="98">
        <v>9535</v>
      </c>
      <c r="H24" s="98">
        <v>70584</v>
      </c>
      <c r="I24" s="99">
        <v>12857</v>
      </c>
      <c r="J24" s="98">
        <v>83441</v>
      </c>
      <c r="K24" s="100">
        <v>0.11427</v>
      </c>
      <c r="M24">
        <f t="shared" si="0"/>
        <v>0.14483481908757209</v>
      </c>
      <c r="N24">
        <f t="shared" si="1"/>
        <v>0.15408492228041371</v>
      </c>
    </row>
    <row r="25" spans="1:14" x14ac:dyDescent="0.2">
      <c r="A25" s="96">
        <v>10034</v>
      </c>
      <c r="B25" s="97" t="s">
        <v>161</v>
      </c>
      <c r="C25" s="97" t="s">
        <v>162</v>
      </c>
      <c r="D25" s="96" t="s">
        <v>186</v>
      </c>
      <c r="E25" s="98">
        <v>461</v>
      </c>
      <c r="F25" s="99">
        <v>0</v>
      </c>
      <c r="G25" s="98">
        <v>461</v>
      </c>
      <c r="H25" s="98">
        <v>4236</v>
      </c>
      <c r="I25" s="99">
        <v>0</v>
      </c>
      <c r="J25" s="98">
        <v>4236</v>
      </c>
      <c r="K25" s="100">
        <v>0.10883</v>
      </c>
      <c r="M25">
        <f t="shared" si="0"/>
        <v>0</v>
      </c>
      <c r="N25">
        <f t="shared" si="1"/>
        <v>0</v>
      </c>
    </row>
    <row r="26" spans="1:14" x14ac:dyDescent="0.2">
      <c r="A26" s="96">
        <v>10035</v>
      </c>
      <c r="B26" s="97" t="s">
        <v>161</v>
      </c>
      <c r="C26" s="97" t="s">
        <v>162</v>
      </c>
      <c r="D26" s="96" t="s">
        <v>187</v>
      </c>
      <c r="E26" s="98">
        <v>1384</v>
      </c>
      <c r="F26" s="99">
        <v>0</v>
      </c>
      <c r="G26" s="98">
        <v>1384</v>
      </c>
      <c r="H26" s="98">
        <v>15364</v>
      </c>
      <c r="I26" s="99">
        <v>0</v>
      </c>
      <c r="J26" s="98">
        <v>15364</v>
      </c>
      <c r="K26" s="100">
        <v>9.0079999999999993E-2</v>
      </c>
      <c r="M26">
        <f t="shared" si="0"/>
        <v>0</v>
      </c>
      <c r="N26">
        <f t="shared" si="1"/>
        <v>0</v>
      </c>
    </row>
    <row r="27" spans="1:14" x14ac:dyDescent="0.2">
      <c r="A27" s="96">
        <v>10036</v>
      </c>
      <c r="B27" s="97" t="s">
        <v>161</v>
      </c>
      <c r="C27" s="97" t="s">
        <v>162</v>
      </c>
      <c r="D27" s="96" t="s">
        <v>188</v>
      </c>
      <c r="E27" s="98">
        <v>1291</v>
      </c>
      <c r="F27" s="99">
        <v>0</v>
      </c>
      <c r="G27" s="98">
        <v>1291</v>
      </c>
      <c r="H27" s="98">
        <v>8601</v>
      </c>
      <c r="I27" s="99">
        <v>0</v>
      </c>
      <c r="J27" s="98">
        <v>8601</v>
      </c>
      <c r="K27" s="100">
        <v>0.15010000000000001</v>
      </c>
      <c r="M27">
        <f t="shared" si="0"/>
        <v>0</v>
      </c>
      <c r="N27">
        <f t="shared" si="1"/>
        <v>0</v>
      </c>
    </row>
    <row r="28" spans="1:14" x14ac:dyDescent="0.2">
      <c r="A28" s="96">
        <v>10038</v>
      </c>
      <c r="B28" s="97" t="s">
        <v>168</v>
      </c>
      <c r="C28" s="97" t="s">
        <v>162</v>
      </c>
      <c r="D28" s="96" t="s">
        <v>189</v>
      </c>
      <c r="E28" s="98">
        <v>1068</v>
      </c>
      <c r="F28" s="99">
        <v>0</v>
      </c>
      <c r="G28" s="98">
        <v>1068</v>
      </c>
      <c r="H28" s="98">
        <v>10923</v>
      </c>
      <c r="I28" s="99">
        <v>0</v>
      </c>
      <c r="J28" s="98">
        <v>10923</v>
      </c>
      <c r="K28" s="100">
        <v>9.7780000000000006E-2</v>
      </c>
      <c r="M28">
        <f t="shared" si="0"/>
        <v>0</v>
      </c>
      <c r="N28">
        <f t="shared" si="1"/>
        <v>0</v>
      </c>
    </row>
    <row r="29" spans="1:14" x14ac:dyDescent="0.2">
      <c r="A29" s="96">
        <v>10039</v>
      </c>
      <c r="B29" s="97" t="s">
        <v>161</v>
      </c>
      <c r="C29" s="97" t="s">
        <v>162</v>
      </c>
      <c r="D29" s="96" t="s">
        <v>190</v>
      </c>
      <c r="E29" s="98">
        <v>9243</v>
      </c>
      <c r="F29" s="99">
        <v>778</v>
      </c>
      <c r="G29" s="98">
        <v>10021</v>
      </c>
      <c r="H29" s="98">
        <v>97929</v>
      </c>
      <c r="I29" s="99">
        <v>4831</v>
      </c>
      <c r="J29" s="98">
        <v>102760</v>
      </c>
      <c r="K29" s="100">
        <v>9.7519999999999996E-2</v>
      </c>
      <c r="M29">
        <f t="shared" si="0"/>
        <v>7.7636962379004096E-2</v>
      </c>
      <c r="N29">
        <f t="shared" si="1"/>
        <v>4.7012456208641494E-2</v>
      </c>
    </row>
    <row r="30" spans="1:14" x14ac:dyDescent="0.2">
      <c r="A30" s="96">
        <v>10040</v>
      </c>
      <c r="B30" s="97" t="s">
        <v>161</v>
      </c>
      <c r="C30" s="97" t="s">
        <v>162</v>
      </c>
      <c r="D30" s="96" t="s">
        <v>191</v>
      </c>
      <c r="E30" s="98">
        <v>3033</v>
      </c>
      <c r="F30" s="99">
        <v>0</v>
      </c>
      <c r="G30" s="98">
        <v>3033</v>
      </c>
      <c r="H30" s="98">
        <v>34356</v>
      </c>
      <c r="I30" s="99">
        <v>0</v>
      </c>
      <c r="J30" s="98">
        <v>34356</v>
      </c>
      <c r="K30" s="100">
        <v>8.8279999999999997E-2</v>
      </c>
      <c r="M30">
        <f t="shared" si="0"/>
        <v>0</v>
      </c>
      <c r="N30">
        <f t="shared" si="1"/>
        <v>0</v>
      </c>
    </row>
    <row r="31" spans="1:14" x14ac:dyDescent="0.2">
      <c r="A31" s="96">
        <v>10043</v>
      </c>
      <c r="B31" s="97" t="s">
        <v>168</v>
      </c>
      <c r="C31" s="97" t="s">
        <v>162</v>
      </c>
      <c r="D31" s="96" t="s">
        <v>192</v>
      </c>
      <c r="E31" s="98">
        <v>108</v>
      </c>
      <c r="F31" s="99">
        <v>0</v>
      </c>
      <c r="G31" s="98">
        <v>108</v>
      </c>
      <c r="H31" s="98">
        <v>761</v>
      </c>
      <c r="I31" s="99">
        <v>0</v>
      </c>
      <c r="J31" s="98">
        <v>761</v>
      </c>
      <c r="K31" s="100">
        <v>0.14191999999999999</v>
      </c>
      <c r="M31">
        <f t="shared" si="0"/>
        <v>0</v>
      </c>
      <c r="N31">
        <f t="shared" si="1"/>
        <v>0</v>
      </c>
    </row>
    <row r="32" spans="1:14" x14ac:dyDescent="0.2">
      <c r="A32" s="96">
        <v>10044</v>
      </c>
      <c r="B32" s="97" t="s">
        <v>193</v>
      </c>
      <c r="C32" s="97" t="s">
        <v>162</v>
      </c>
      <c r="D32" s="96" t="s">
        <v>194</v>
      </c>
      <c r="E32" s="98">
        <v>149</v>
      </c>
      <c r="F32" s="99">
        <v>0</v>
      </c>
      <c r="G32" s="98">
        <v>149</v>
      </c>
      <c r="H32" s="98">
        <v>1965</v>
      </c>
      <c r="I32" s="99">
        <v>0</v>
      </c>
      <c r="J32" s="98">
        <v>1965</v>
      </c>
      <c r="K32" s="100">
        <v>7.5829999999999995E-2</v>
      </c>
      <c r="M32">
        <f t="shared" si="0"/>
        <v>0</v>
      </c>
      <c r="N32">
        <f t="shared" si="1"/>
        <v>0</v>
      </c>
    </row>
    <row r="33" spans="1:14" x14ac:dyDescent="0.2">
      <c r="A33" s="96">
        <v>10045</v>
      </c>
      <c r="B33" s="97" t="s">
        <v>161</v>
      </c>
      <c r="C33" s="97" t="s">
        <v>162</v>
      </c>
      <c r="D33" s="96" t="s">
        <v>195</v>
      </c>
      <c r="E33" s="98">
        <v>594</v>
      </c>
      <c r="F33" s="99">
        <v>0</v>
      </c>
      <c r="G33" s="98">
        <v>594</v>
      </c>
      <c r="H33" s="98">
        <v>4510</v>
      </c>
      <c r="I33" s="99">
        <v>0</v>
      </c>
      <c r="J33" s="98">
        <v>4510</v>
      </c>
      <c r="K33" s="100">
        <v>0.13170999999999999</v>
      </c>
      <c r="M33">
        <f t="shared" si="0"/>
        <v>0</v>
      </c>
      <c r="N33">
        <f t="shared" si="1"/>
        <v>0</v>
      </c>
    </row>
    <row r="34" spans="1:14" x14ac:dyDescent="0.2">
      <c r="A34" s="96">
        <v>10046</v>
      </c>
      <c r="B34" s="97" t="s">
        <v>168</v>
      </c>
      <c r="C34" s="97" t="s">
        <v>162</v>
      </c>
      <c r="D34" s="96" t="s">
        <v>196</v>
      </c>
      <c r="E34" s="98">
        <v>2694</v>
      </c>
      <c r="F34" s="99">
        <v>0</v>
      </c>
      <c r="G34" s="98">
        <v>2694</v>
      </c>
      <c r="H34" s="98">
        <v>28191</v>
      </c>
      <c r="I34" s="99">
        <v>0</v>
      </c>
      <c r="J34" s="98">
        <v>28191</v>
      </c>
      <c r="K34" s="100">
        <v>9.5560000000000006E-2</v>
      </c>
      <c r="M34">
        <f t="shared" si="0"/>
        <v>0</v>
      </c>
      <c r="N34">
        <f t="shared" si="1"/>
        <v>0</v>
      </c>
    </row>
    <row r="35" spans="1:14" x14ac:dyDescent="0.2">
      <c r="A35" s="96">
        <v>10047</v>
      </c>
      <c r="B35" s="97" t="s">
        <v>161</v>
      </c>
      <c r="C35" s="97" t="s">
        <v>162</v>
      </c>
      <c r="D35" s="96" t="s">
        <v>197</v>
      </c>
      <c r="E35" s="98">
        <v>462</v>
      </c>
      <c r="F35" s="99">
        <v>0</v>
      </c>
      <c r="G35" s="98">
        <v>462</v>
      </c>
      <c r="H35" s="98">
        <v>2929</v>
      </c>
      <c r="I35" s="99">
        <v>0</v>
      </c>
      <c r="J35" s="98">
        <v>2929</v>
      </c>
      <c r="K35" s="100">
        <v>0.15773000000000001</v>
      </c>
      <c r="M35">
        <f t="shared" si="0"/>
        <v>0</v>
      </c>
      <c r="N35">
        <f t="shared" si="1"/>
        <v>0</v>
      </c>
    </row>
    <row r="36" spans="1:14" x14ac:dyDescent="0.2">
      <c r="A36" s="96">
        <v>10049</v>
      </c>
      <c r="B36" s="97" t="s">
        <v>168</v>
      </c>
      <c r="C36" s="97" t="s">
        <v>162</v>
      </c>
      <c r="D36" s="96" t="s">
        <v>198</v>
      </c>
      <c r="E36" s="98">
        <v>681</v>
      </c>
      <c r="F36" s="99">
        <v>0</v>
      </c>
      <c r="G36" s="98">
        <v>681</v>
      </c>
      <c r="H36" s="98">
        <v>8011</v>
      </c>
      <c r="I36" s="99">
        <v>0</v>
      </c>
      <c r="J36" s="98">
        <v>8011</v>
      </c>
      <c r="K36" s="100">
        <v>8.5010000000000002E-2</v>
      </c>
      <c r="M36">
        <f t="shared" si="0"/>
        <v>0</v>
      </c>
      <c r="N36">
        <f t="shared" si="1"/>
        <v>0</v>
      </c>
    </row>
    <row r="37" spans="1:14" x14ac:dyDescent="0.2">
      <c r="A37" s="96">
        <v>10050</v>
      </c>
      <c r="B37" s="97" t="s">
        <v>161</v>
      </c>
      <c r="C37" s="97" t="s">
        <v>162</v>
      </c>
      <c r="D37" s="96" t="s">
        <v>199</v>
      </c>
      <c r="E37" s="98">
        <v>508</v>
      </c>
      <c r="F37" s="99">
        <v>0</v>
      </c>
      <c r="G37" s="98">
        <v>508</v>
      </c>
      <c r="H37" s="98">
        <v>3867</v>
      </c>
      <c r="I37" s="99">
        <v>0</v>
      </c>
      <c r="J37" s="98">
        <v>3867</v>
      </c>
      <c r="K37" s="100">
        <v>0.13136999999999999</v>
      </c>
      <c r="M37">
        <f t="shared" si="0"/>
        <v>0</v>
      </c>
      <c r="N37">
        <f t="shared" si="1"/>
        <v>0</v>
      </c>
    </row>
    <row r="38" spans="1:14" x14ac:dyDescent="0.2">
      <c r="A38" s="96">
        <v>10051</v>
      </c>
      <c r="B38" s="97" t="s">
        <v>161</v>
      </c>
      <c r="C38" s="97" t="s">
        <v>162</v>
      </c>
      <c r="D38" s="96" t="s">
        <v>200</v>
      </c>
      <c r="E38" s="98">
        <v>223</v>
      </c>
      <c r="F38" s="99">
        <v>0</v>
      </c>
      <c r="G38" s="98">
        <v>223</v>
      </c>
      <c r="H38" s="98">
        <v>958</v>
      </c>
      <c r="I38" s="99">
        <v>0</v>
      </c>
      <c r="J38" s="98">
        <v>958</v>
      </c>
      <c r="K38" s="100">
        <v>0.23277999999999999</v>
      </c>
      <c r="M38">
        <f t="shared" si="0"/>
        <v>0</v>
      </c>
      <c r="N38">
        <f t="shared" si="1"/>
        <v>0</v>
      </c>
    </row>
    <row r="39" spans="1:14" x14ac:dyDescent="0.2">
      <c r="A39" s="96">
        <v>10052</v>
      </c>
      <c r="B39" s="97" t="s">
        <v>161</v>
      </c>
      <c r="C39" s="97" t="s">
        <v>162</v>
      </c>
      <c r="D39" s="96" t="s">
        <v>201</v>
      </c>
      <c r="E39" s="98">
        <v>390</v>
      </c>
      <c r="F39" s="99">
        <v>0</v>
      </c>
      <c r="G39" s="98">
        <v>390</v>
      </c>
      <c r="H39" s="98">
        <v>2504</v>
      </c>
      <c r="I39" s="99">
        <v>0</v>
      </c>
      <c r="J39" s="98">
        <v>2504</v>
      </c>
      <c r="K39" s="100">
        <v>0.15575</v>
      </c>
      <c r="M39">
        <f t="shared" si="0"/>
        <v>0</v>
      </c>
      <c r="N39">
        <f t="shared" si="1"/>
        <v>0</v>
      </c>
    </row>
    <row r="40" spans="1:14" x14ac:dyDescent="0.2">
      <c r="A40" s="96">
        <v>10054</v>
      </c>
      <c r="B40" s="97" t="s">
        <v>168</v>
      </c>
      <c r="C40" s="97" t="s">
        <v>162</v>
      </c>
      <c r="D40" s="96" t="s">
        <v>202</v>
      </c>
      <c r="E40" s="98">
        <v>749</v>
      </c>
      <c r="F40" s="99">
        <v>0</v>
      </c>
      <c r="G40" s="98">
        <v>749</v>
      </c>
      <c r="H40" s="98">
        <v>6103</v>
      </c>
      <c r="I40" s="99">
        <v>0</v>
      </c>
      <c r="J40" s="98">
        <v>6103</v>
      </c>
      <c r="K40" s="100">
        <v>0.12273000000000001</v>
      </c>
      <c r="M40">
        <f t="shared" si="0"/>
        <v>0</v>
      </c>
      <c r="N40">
        <f t="shared" si="1"/>
        <v>0</v>
      </c>
    </row>
    <row r="41" spans="1:14" x14ac:dyDescent="0.2">
      <c r="A41" s="96">
        <v>10055</v>
      </c>
      <c r="B41" s="97" t="s">
        <v>161</v>
      </c>
      <c r="C41" s="97" t="s">
        <v>162</v>
      </c>
      <c r="D41" s="96" t="s">
        <v>203</v>
      </c>
      <c r="E41" s="98">
        <v>2643</v>
      </c>
      <c r="F41" s="99">
        <v>0</v>
      </c>
      <c r="G41" s="98">
        <v>2643</v>
      </c>
      <c r="H41" s="98">
        <v>28918</v>
      </c>
      <c r="I41" s="99">
        <v>0</v>
      </c>
      <c r="J41" s="98">
        <v>28918</v>
      </c>
      <c r="K41" s="100">
        <v>9.1399999999999995E-2</v>
      </c>
      <c r="M41">
        <f t="shared" si="0"/>
        <v>0</v>
      </c>
      <c r="N41">
        <f t="shared" si="1"/>
        <v>0</v>
      </c>
    </row>
    <row r="42" spans="1:14" x14ac:dyDescent="0.2">
      <c r="A42" s="96">
        <v>10056</v>
      </c>
      <c r="B42" s="97" t="s">
        <v>161</v>
      </c>
      <c r="C42" s="97" t="s">
        <v>162</v>
      </c>
      <c r="D42" s="96" t="s">
        <v>204</v>
      </c>
      <c r="E42" s="98">
        <v>1787</v>
      </c>
      <c r="F42" s="99">
        <v>0</v>
      </c>
      <c r="G42" s="98">
        <v>1787</v>
      </c>
      <c r="H42" s="98">
        <v>38028</v>
      </c>
      <c r="I42" s="99">
        <v>0</v>
      </c>
      <c r="J42" s="98">
        <v>38028</v>
      </c>
      <c r="K42" s="100">
        <v>4.6989999999999997E-2</v>
      </c>
      <c r="M42">
        <f t="shared" si="0"/>
        <v>0</v>
      </c>
      <c r="N42">
        <f t="shared" si="1"/>
        <v>0</v>
      </c>
    </row>
    <row r="43" spans="1:14" x14ac:dyDescent="0.2">
      <c r="A43" s="96">
        <v>10058</v>
      </c>
      <c r="B43" s="97" t="s">
        <v>161</v>
      </c>
      <c r="C43" s="97" t="s">
        <v>162</v>
      </c>
      <c r="D43" s="96" t="s">
        <v>205</v>
      </c>
      <c r="E43" s="98">
        <v>101</v>
      </c>
      <c r="F43" s="99">
        <v>0</v>
      </c>
      <c r="G43" s="98">
        <v>101</v>
      </c>
      <c r="H43" s="98">
        <v>843</v>
      </c>
      <c r="I43" s="99">
        <v>0</v>
      </c>
      <c r="J43" s="98">
        <v>843</v>
      </c>
      <c r="K43" s="100">
        <v>0.11981</v>
      </c>
      <c r="M43">
        <f t="shared" si="0"/>
        <v>0</v>
      </c>
      <c r="N43">
        <f t="shared" si="1"/>
        <v>0</v>
      </c>
    </row>
    <row r="44" spans="1:14" x14ac:dyDescent="0.2">
      <c r="A44" s="96">
        <v>10059</v>
      </c>
      <c r="B44" s="97" t="s">
        <v>161</v>
      </c>
      <c r="C44" s="97" t="s">
        <v>162</v>
      </c>
      <c r="D44" s="96" t="s">
        <v>206</v>
      </c>
      <c r="E44" s="98">
        <v>1101</v>
      </c>
      <c r="F44" s="99">
        <v>0</v>
      </c>
      <c r="G44" s="98">
        <v>1101</v>
      </c>
      <c r="H44" s="98">
        <v>5558</v>
      </c>
      <c r="I44" s="99">
        <v>0</v>
      </c>
      <c r="J44" s="98">
        <v>5558</v>
      </c>
      <c r="K44" s="100">
        <v>0.19808999999999999</v>
      </c>
      <c r="M44">
        <f t="shared" si="0"/>
        <v>0</v>
      </c>
      <c r="N44">
        <f t="shared" si="1"/>
        <v>0</v>
      </c>
    </row>
    <row r="45" spans="1:14" x14ac:dyDescent="0.2">
      <c r="A45" s="96">
        <v>10061</v>
      </c>
      <c r="B45" s="97" t="s">
        <v>207</v>
      </c>
      <c r="C45" s="97" t="s">
        <v>162</v>
      </c>
      <c r="D45" s="96" t="s">
        <v>208</v>
      </c>
      <c r="E45" s="98">
        <v>1824</v>
      </c>
      <c r="F45" s="99">
        <v>0</v>
      </c>
      <c r="G45" s="98">
        <v>1824</v>
      </c>
      <c r="H45" s="98">
        <v>12367</v>
      </c>
      <c r="I45" s="99">
        <v>0</v>
      </c>
      <c r="J45" s="98">
        <v>12367</v>
      </c>
      <c r="K45" s="100">
        <v>0.14749000000000001</v>
      </c>
      <c r="M45">
        <f t="shared" si="0"/>
        <v>0</v>
      </c>
      <c r="N45">
        <f t="shared" si="1"/>
        <v>0</v>
      </c>
    </row>
    <row r="46" spans="1:14" x14ac:dyDescent="0.2">
      <c r="A46" s="96">
        <v>10062</v>
      </c>
      <c r="B46" s="97" t="s">
        <v>161</v>
      </c>
      <c r="C46" s="97" t="s">
        <v>162</v>
      </c>
      <c r="D46" s="96" t="s">
        <v>209</v>
      </c>
      <c r="E46" s="98">
        <v>861</v>
      </c>
      <c r="F46" s="99">
        <v>0</v>
      </c>
      <c r="G46" s="98">
        <v>861</v>
      </c>
      <c r="H46" s="98">
        <v>5661</v>
      </c>
      <c r="I46" s="99">
        <v>0</v>
      </c>
      <c r="J46" s="98">
        <v>5661</v>
      </c>
      <c r="K46" s="100">
        <v>0.15209</v>
      </c>
      <c r="M46">
        <f t="shared" si="0"/>
        <v>0</v>
      </c>
      <c r="N46">
        <f t="shared" si="1"/>
        <v>0</v>
      </c>
    </row>
    <row r="47" spans="1:14" x14ac:dyDescent="0.2">
      <c r="A47" s="96">
        <v>10064</v>
      </c>
      <c r="B47" s="97" t="s">
        <v>161</v>
      </c>
      <c r="C47" s="97" t="s">
        <v>162</v>
      </c>
      <c r="D47" s="96" t="s">
        <v>210</v>
      </c>
      <c r="E47" s="98">
        <v>1786</v>
      </c>
      <c r="F47" s="99">
        <v>208</v>
      </c>
      <c r="G47" s="98">
        <v>1994</v>
      </c>
      <c r="H47" s="98">
        <v>15929</v>
      </c>
      <c r="I47" s="99">
        <v>2529</v>
      </c>
      <c r="J47" s="98">
        <v>18458</v>
      </c>
      <c r="K47" s="100">
        <v>0.10803</v>
      </c>
      <c r="M47">
        <f t="shared" si="0"/>
        <v>0.10431293881644935</v>
      </c>
      <c r="N47">
        <f t="shared" si="1"/>
        <v>0.13701376097085274</v>
      </c>
    </row>
    <row r="48" spans="1:14" x14ac:dyDescent="0.2">
      <c r="A48" s="96">
        <v>10065</v>
      </c>
      <c r="B48" s="97" t="s">
        <v>161</v>
      </c>
      <c r="C48" s="97" t="s">
        <v>162</v>
      </c>
      <c r="D48" s="96" t="s">
        <v>211</v>
      </c>
      <c r="E48" s="98">
        <v>459</v>
      </c>
      <c r="F48" s="99">
        <v>6</v>
      </c>
      <c r="G48" s="98">
        <v>465</v>
      </c>
      <c r="H48" s="98">
        <v>6439</v>
      </c>
      <c r="I48" s="99">
        <v>67</v>
      </c>
      <c r="J48" s="98">
        <v>6506</v>
      </c>
      <c r="K48" s="100">
        <v>7.1470000000000006E-2</v>
      </c>
      <c r="M48">
        <f t="shared" si="0"/>
        <v>1.2903225806451613E-2</v>
      </c>
      <c r="N48">
        <f t="shared" si="1"/>
        <v>1.029818628957885E-2</v>
      </c>
    </row>
    <row r="49" spans="1:14" x14ac:dyDescent="0.2">
      <c r="A49" s="96">
        <v>10066</v>
      </c>
      <c r="B49" s="97" t="s">
        <v>161</v>
      </c>
      <c r="C49" s="97" t="s">
        <v>162</v>
      </c>
      <c r="D49" s="96" t="s">
        <v>212</v>
      </c>
      <c r="E49" s="98">
        <v>110</v>
      </c>
      <c r="F49" s="99">
        <v>0</v>
      </c>
      <c r="G49" s="98">
        <v>110</v>
      </c>
      <c r="H49" s="98">
        <v>1164</v>
      </c>
      <c r="I49" s="99">
        <v>0</v>
      </c>
      <c r="J49" s="98">
        <v>1164</v>
      </c>
      <c r="K49" s="100">
        <v>9.4500000000000001E-2</v>
      </c>
      <c r="M49">
        <f t="shared" si="0"/>
        <v>0</v>
      </c>
      <c r="N49">
        <f t="shared" si="1"/>
        <v>0</v>
      </c>
    </row>
    <row r="50" spans="1:14" x14ac:dyDescent="0.2">
      <c r="A50" s="96">
        <v>10069</v>
      </c>
      <c r="B50" s="97" t="s">
        <v>161</v>
      </c>
      <c r="C50" s="97" t="s">
        <v>162</v>
      </c>
      <c r="D50" s="96" t="s">
        <v>213</v>
      </c>
      <c r="E50" s="98">
        <v>423</v>
      </c>
      <c r="F50" s="99">
        <v>0</v>
      </c>
      <c r="G50" s="98">
        <v>423</v>
      </c>
      <c r="H50" s="98">
        <v>2519</v>
      </c>
      <c r="I50" s="99">
        <v>0</v>
      </c>
      <c r="J50" s="98">
        <v>2519</v>
      </c>
      <c r="K50" s="100">
        <v>0.16792000000000001</v>
      </c>
      <c r="M50">
        <f t="shared" si="0"/>
        <v>0</v>
      </c>
      <c r="N50">
        <f t="shared" si="1"/>
        <v>0</v>
      </c>
    </row>
    <row r="51" spans="1:14" x14ac:dyDescent="0.2">
      <c r="A51" s="96">
        <v>10073</v>
      </c>
      <c r="B51" s="97" t="s">
        <v>161</v>
      </c>
      <c r="C51" s="97" t="s">
        <v>162</v>
      </c>
      <c r="D51" s="96" t="s">
        <v>214</v>
      </c>
      <c r="E51" s="98">
        <v>652</v>
      </c>
      <c r="F51" s="99">
        <v>0</v>
      </c>
      <c r="G51" s="98">
        <v>652</v>
      </c>
      <c r="H51" s="98">
        <v>4401</v>
      </c>
      <c r="I51" s="99">
        <v>3</v>
      </c>
      <c r="J51" s="98">
        <v>4404</v>
      </c>
      <c r="K51" s="100">
        <v>0.14804999999999999</v>
      </c>
      <c r="M51">
        <f t="shared" si="0"/>
        <v>0</v>
      </c>
      <c r="N51">
        <f t="shared" si="1"/>
        <v>6.8119891008174384E-4</v>
      </c>
    </row>
    <row r="52" spans="1:14" x14ac:dyDescent="0.2">
      <c r="A52" s="96">
        <v>10078</v>
      </c>
      <c r="B52" s="97" t="s">
        <v>161</v>
      </c>
      <c r="C52" s="97" t="s">
        <v>162</v>
      </c>
      <c r="D52" s="96" t="s">
        <v>215</v>
      </c>
      <c r="E52" s="98">
        <v>3452</v>
      </c>
      <c r="F52" s="99">
        <v>330</v>
      </c>
      <c r="G52" s="98">
        <v>3782</v>
      </c>
      <c r="H52" s="98">
        <v>35281</v>
      </c>
      <c r="I52" s="99">
        <v>2154</v>
      </c>
      <c r="J52" s="98">
        <v>37435</v>
      </c>
      <c r="K52" s="100">
        <v>0.10102999999999999</v>
      </c>
      <c r="M52">
        <f t="shared" si="0"/>
        <v>8.7255420412480175E-2</v>
      </c>
      <c r="N52">
        <f t="shared" si="1"/>
        <v>5.753973554160545E-2</v>
      </c>
    </row>
    <row r="53" spans="1:14" x14ac:dyDescent="0.2">
      <c r="A53" s="96">
        <v>10079</v>
      </c>
      <c r="B53" s="97" t="s">
        <v>161</v>
      </c>
      <c r="C53" s="97" t="s">
        <v>162</v>
      </c>
      <c r="D53" s="96" t="s">
        <v>216</v>
      </c>
      <c r="E53" s="98">
        <v>1222</v>
      </c>
      <c r="F53" s="99">
        <v>36</v>
      </c>
      <c r="G53" s="98">
        <v>1258</v>
      </c>
      <c r="H53" s="98">
        <v>8666</v>
      </c>
      <c r="I53" s="99">
        <v>398</v>
      </c>
      <c r="J53" s="98">
        <v>9064</v>
      </c>
      <c r="K53" s="100">
        <v>0.13879</v>
      </c>
      <c r="M53">
        <f t="shared" si="0"/>
        <v>2.8616852146263912E-2</v>
      </c>
      <c r="N53">
        <f t="shared" si="1"/>
        <v>4.3909973521624006E-2</v>
      </c>
    </row>
    <row r="54" spans="1:14" x14ac:dyDescent="0.2">
      <c r="A54" s="96">
        <v>10083</v>
      </c>
      <c r="B54" s="97" t="s">
        <v>168</v>
      </c>
      <c r="C54" s="97" t="s">
        <v>162</v>
      </c>
      <c r="D54" s="96" t="s">
        <v>217</v>
      </c>
      <c r="E54" s="98">
        <v>736</v>
      </c>
      <c r="F54" s="99">
        <v>0</v>
      </c>
      <c r="G54" s="98">
        <v>736</v>
      </c>
      <c r="H54" s="98">
        <v>13442</v>
      </c>
      <c r="I54" s="99">
        <v>0</v>
      </c>
      <c r="J54" s="98">
        <v>13442</v>
      </c>
      <c r="K54" s="100">
        <v>5.475E-2</v>
      </c>
      <c r="M54">
        <f t="shared" si="0"/>
        <v>0</v>
      </c>
      <c r="N54">
        <f t="shared" si="1"/>
        <v>0</v>
      </c>
    </row>
    <row r="55" spans="1:14" x14ac:dyDescent="0.2">
      <c r="A55" s="96">
        <v>10085</v>
      </c>
      <c r="B55" s="97" t="s">
        <v>161</v>
      </c>
      <c r="C55" s="97" t="s">
        <v>162</v>
      </c>
      <c r="D55" s="96" t="s">
        <v>218</v>
      </c>
      <c r="E55" s="98">
        <v>1870</v>
      </c>
      <c r="F55" s="99">
        <v>14</v>
      </c>
      <c r="G55" s="98">
        <v>1884</v>
      </c>
      <c r="H55" s="98">
        <v>23190</v>
      </c>
      <c r="I55" s="99">
        <v>274</v>
      </c>
      <c r="J55" s="98">
        <v>23464</v>
      </c>
      <c r="K55" s="100">
        <v>8.029E-2</v>
      </c>
      <c r="M55">
        <f t="shared" si="0"/>
        <v>7.4309978768577496E-3</v>
      </c>
      <c r="N55">
        <f t="shared" si="1"/>
        <v>1.167746334810774E-2</v>
      </c>
    </row>
    <row r="56" spans="1:14" x14ac:dyDescent="0.2">
      <c r="A56" s="96">
        <v>10086</v>
      </c>
      <c r="B56" s="97" t="s">
        <v>161</v>
      </c>
      <c r="C56" s="97" t="s">
        <v>162</v>
      </c>
      <c r="D56" s="96" t="s">
        <v>219</v>
      </c>
      <c r="E56" s="98">
        <v>576</v>
      </c>
      <c r="F56" s="99">
        <v>0</v>
      </c>
      <c r="G56" s="98">
        <v>576</v>
      </c>
      <c r="H56" s="98">
        <v>5105</v>
      </c>
      <c r="I56" s="99">
        <v>0</v>
      </c>
      <c r="J56" s="98">
        <v>5105</v>
      </c>
      <c r="K56" s="100">
        <v>0.11283</v>
      </c>
      <c r="M56">
        <f t="shared" si="0"/>
        <v>0</v>
      </c>
      <c r="N56">
        <f t="shared" si="1"/>
        <v>0</v>
      </c>
    </row>
    <row r="57" spans="1:14" x14ac:dyDescent="0.2">
      <c r="A57" s="96">
        <v>10087</v>
      </c>
      <c r="B57" s="97" t="s">
        <v>161</v>
      </c>
      <c r="C57" s="97" t="s">
        <v>162</v>
      </c>
      <c r="D57" s="96" t="s">
        <v>220</v>
      </c>
      <c r="E57" s="98">
        <v>1913</v>
      </c>
      <c r="F57" s="99">
        <v>313</v>
      </c>
      <c r="G57" s="98">
        <v>2226</v>
      </c>
      <c r="H57" s="98">
        <v>8568</v>
      </c>
      <c r="I57" s="99">
        <v>2115</v>
      </c>
      <c r="J57" s="98">
        <v>10683</v>
      </c>
      <c r="K57" s="100">
        <v>0.20837</v>
      </c>
      <c r="M57">
        <f t="shared" si="0"/>
        <v>0.14061096136567836</v>
      </c>
      <c r="N57">
        <f t="shared" si="1"/>
        <v>0.19797809604043809</v>
      </c>
    </row>
    <row r="58" spans="1:14" x14ac:dyDescent="0.2">
      <c r="A58" s="96">
        <v>10089</v>
      </c>
      <c r="B58" s="97" t="s">
        <v>161</v>
      </c>
      <c r="C58" s="97" t="s">
        <v>162</v>
      </c>
      <c r="D58" s="96" t="s">
        <v>221</v>
      </c>
      <c r="E58" s="98">
        <v>1144</v>
      </c>
      <c r="F58" s="99">
        <v>0</v>
      </c>
      <c r="G58" s="98">
        <v>1144</v>
      </c>
      <c r="H58" s="98">
        <v>11785</v>
      </c>
      <c r="I58" s="99">
        <v>2</v>
      </c>
      <c r="J58" s="98">
        <v>11787</v>
      </c>
      <c r="K58" s="100">
        <v>9.7059999999999994E-2</v>
      </c>
      <c r="M58">
        <f t="shared" si="0"/>
        <v>0</v>
      </c>
      <c r="N58">
        <f t="shared" si="1"/>
        <v>1.6967845931958937E-4</v>
      </c>
    </row>
    <row r="59" spans="1:14" x14ac:dyDescent="0.2">
      <c r="A59" s="96">
        <v>10090</v>
      </c>
      <c r="B59" s="97" t="s">
        <v>161</v>
      </c>
      <c r="C59" s="97" t="s">
        <v>162</v>
      </c>
      <c r="D59" s="96" t="s">
        <v>222</v>
      </c>
      <c r="E59" s="98">
        <v>1975</v>
      </c>
      <c r="F59" s="99">
        <v>0</v>
      </c>
      <c r="G59" s="98">
        <v>1975</v>
      </c>
      <c r="H59" s="98">
        <v>32601</v>
      </c>
      <c r="I59" s="99">
        <v>0</v>
      </c>
      <c r="J59" s="98">
        <v>32601</v>
      </c>
      <c r="K59" s="100">
        <v>6.0580000000000002E-2</v>
      </c>
      <c r="M59">
        <f t="shared" si="0"/>
        <v>0</v>
      </c>
      <c r="N59">
        <f t="shared" si="1"/>
        <v>0</v>
      </c>
    </row>
    <row r="60" spans="1:14" x14ac:dyDescent="0.2">
      <c r="A60" s="96">
        <v>10091</v>
      </c>
      <c r="B60" s="97" t="s">
        <v>161</v>
      </c>
      <c r="C60" s="97" t="s">
        <v>162</v>
      </c>
      <c r="D60" s="96" t="s">
        <v>223</v>
      </c>
      <c r="E60" s="98">
        <v>287</v>
      </c>
      <c r="F60" s="99">
        <v>0</v>
      </c>
      <c r="G60" s="98">
        <v>287</v>
      </c>
      <c r="H60" s="98">
        <v>1439</v>
      </c>
      <c r="I60" s="99">
        <v>0</v>
      </c>
      <c r="J60" s="98">
        <v>1439</v>
      </c>
      <c r="K60" s="100">
        <v>0.19944000000000001</v>
      </c>
      <c r="M60">
        <f t="shared" si="0"/>
        <v>0</v>
      </c>
      <c r="N60">
        <f t="shared" si="1"/>
        <v>0</v>
      </c>
    </row>
    <row r="61" spans="1:14" x14ac:dyDescent="0.2">
      <c r="A61" s="96">
        <v>10092</v>
      </c>
      <c r="B61" s="97" t="s">
        <v>161</v>
      </c>
      <c r="C61" s="97" t="s">
        <v>162</v>
      </c>
      <c r="D61" s="96" t="s">
        <v>224</v>
      </c>
      <c r="E61" s="98">
        <v>8068</v>
      </c>
      <c r="F61" s="99">
        <v>208</v>
      </c>
      <c r="G61" s="98">
        <v>8276</v>
      </c>
      <c r="H61" s="98">
        <v>70582</v>
      </c>
      <c r="I61" s="99">
        <v>477</v>
      </c>
      <c r="J61" s="98">
        <v>71059</v>
      </c>
      <c r="K61" s="100">
        <v>0.11647</v>
      </c>
      <c r="M61">
        <f t="shared" si="0"/>
        <v>2.5132914451425809E-2</v>
      </c>
      <c r="N61">
        <f t="shared" si="1"/>
        <v>6.7127316736796186E-3</v>
      </c>
    </row>
    <row r="62" spans="1:14" x14ac:dyDescent="0.2">
      <c r="A62" s="96">
        <v>10095</v>
      </c>
      <c r="B62" s="97" t="s">
        <v>161</v>
      </c>
      <c r="C62" s="97" t="s">
        <v>162</v>
      </c>
      <c r="D62" s="96" t="s">
        <v>225</v>
      </c>
      <c r="E62" s="98">
        <v>238</v>
      </c>
      <c r="F62" s="99">
        <v>0</v>
      </c>
      <c r="G62" s="98">
        <v>238</v>
      </c>
      <c r="H62" s="98">
        <v>1034</v>
      </c>
      <c r="I62" s="99">
        <v>0</v>
      </c>
      <c r="J62" s="98">
        <v>1034</v>
      </c>
      <c r="K62" s="100">
        <v>0.23017000000000001</v>
      </c>
      <c r="M62">
        <f t="shared" si="0"/>
        <v>0</v>
      </c>
      <c r="N62">
        <f t="shared" si="1"/>
        <v>0</v>
      </c>
    </row>
    <row r="63" spans="1:14" x14ac:dyDescent="0.2">
      <c r="A63" s="96">
        <v>10097</v>
      </c>
      <c r="B63" s="97" t="s">
        <v>161</v>
      </c>
      <c r="C63" s="97" t="s">
        <v>162</v>
      </c>
      <c r="D63" s="96" t="s">
        <v>226</v>
      </c>
      <c r="E63" s="98">
        <v>674</v>
      </c>
      <c r="F63" s="99">
        <v>0</v>
      </c>
      <c r="G63" s="98">
        <v>674</v>
      </c>
      <c r="H63" s="98">
        <v>3370</v>
      </c>
      <c r="I63" s="99">
        <v>0</v>
      </c>
      <c r="J63" s="98">
        <v>3370</v>
      </c>
      <c r="K63" s="100">
        <v>0.2</v>
      </c>
      <c r="M63">
        <f t="shared" si="0"/>
        <v>0</v>
      </c>
      <c r="N63">
        <f t="shared" si="1"/>
        <v>0</v>
      </c>
    </row>
    <row r="64" spans="1:14" x14ac:dyDescent="0.2">
      <c r="A64" s="96">
        <v>10099</v>
      </c>
      <c r="B64" s="97" t="s">
        <v>161</v>
      </c>
      <c r="C64" s="97" t="s">
        <v>162</v>
      </c>
      <c r="D64" s="96" t="s">
        <v>227</v>
      </c>
      <c r="E64" s="98">
        <v>551</v>
      </c>
      <c r="F64" s="99">
        <v>0</v>
      </c>
      <c r="G64" s="98">
        <v>551</v>
      </c>
      <c r="H64" s="98">
        <v>5726</v>
      </c>
      <c r="I64" s="99">
        <v>0</v>
      </c>
      <c r="J64" s="98">
        <v>5726</v>
      </c>
      <c r="K64" s="100">
        <v>9.6229999999999996E-2</v>
      </c>
      <c r="M64">
        <f t="shared" si="0"/>
        <v>0</v>
      </c>
      <c r="N64">
        <f t="shared" si="1"/>
        <v>0</v>
      </c>
    </row>
    <row r="65" spans="1:14" x14ac:dyDescent="0.2">
      <c r="A65" s="96">
        <v>10100</v>
      </c>
      <c r="B65" s="97" t="s">
        <v>161</v>
      </c>
      <c r="C65" s="97" t="s">
        <v>162</v>
      </c>
      <c r="D65" s="96" t="s">
        <v>228</v>
      </c>
      <c r="E65" s="98">
        <v>846</v>
      </c>
      <c r="F65" s="99">
        <v>0</v>
      </c>
      <c r="G65" s="98">
        <v>846</v>
      </c>
      <c r="H65" s="98">
        <v>17830</v>
      </c>
      <c r="I65" s="99">
        <v>22</v>
      </c>
      <c r="J65" s="98">
        <v>17852</v>
      </c>
      <c r="K65" s="100">
        <v>4.7390000000000002E-2</v>
      </c>
      <c r="M65">
        <f t="shared" si="0"/>
        <v>0</v>
      </c>
      <c r="N65">
        <f t="shared" si="1"/>
        <v>1.2323549182164464E-3</v>
      </c>
    </row>
    <row r="66" spans="1:14" x14ac:dyDescent="0.2">
      <c r="A66" s="96">
        <v>10101</v>
      </c>
      <c r="B66" s="97" t="s">
        <v>161</v>
      </c>
      <c r="C66" s="97" t="s">
        <v>162</v>
      </c>
      <c r="D66" s="96" t="s">
        <v>229</v>
      </c>
      <c r="E66" s="98">
        <v>762</v>
      </c>
      <c r="F66" s="99">
        <v>6</v>
      </c>
      <c r="G66" s="98">
        <v>768</v>
      </c>
      <c r="H66" s="98">
        <v>4883</v>
      </c>
      <c r="I66" s="99">
        <v>6</v>
      </c>
      <c r="J66" s="98">
        <v>4889</v>
      </c>
      <c r="K66" s="100">
        <v>0.15709000000000001</v>
      </c>
      <c r="M66">
        <f t="shared" si="0"/>
        <v>7.8125E-3</v>
      </c>
      <c r="N66">
        <f t="shared" si="1"/>
        <v>1.2272448353446513E-3</v>
      </c>
    </row>
    <row r="67" spans="1:14" x14ac:dyDescent="0.2">
      <c r="A67" s="96">
        <v>10102</v>
      </c>
      <c r="B67" s="97" t="s">
        <v>161</v>
      </c>
      <c r="C67" s="97" t="s">
        <v>162</v>
      </c>
      <c r="D67" s="96" t="s">
        <v>230</v>
      </c>
      <c r="E67" s="98">
        <v>118</v>
      </c>
      <c r="F67" s="99">
        <v>0</v>
      </c>
      <c r="G67" s="98">
        <v>118</v>
      </c>
      <c r="H67" s="98">
        <v>492</v>
      </c>
      <c r="I67" s="99">
        <v>0</v>
      </c>
      <c r="J67" s="98">
        <v>492</v>
      </c>
      <c r="K67" s="100">
        <v>0.23984</v>
      </c>
      <c r="M67">
        <f t="shared" si="0"/>
        <v>0</v>
      </c>
      <c r="N67">
        <f t="shared" si="1"/>
        <v>0</v>
      </c>
    </row>
    <row r="68" spans="1:14" x14ac:dyDescent="0.2">
      <c r="A68" s="96">
        <v>10103</v>
      </c>
      <c r="B68" s="97" t="s">
        <v>161</v>
      </c>
      <c r="C68" s="97" t="s">
        <v>162</v>
      </c>
      <c r="D68" s="96" t="s">
        <v>231</v>
      </c>
      <c r="E68" s="98">
        <v>2724</v>
      </c>
      <c r="F68" s="99">
        <v>1267</v>
      </c>
      <c r="G68" s="98">
        <v>3991</v>
      </c>
      <c r="H68" s="98">
        <v>31552</v>
      </c>
      <c r="I68" s="99">
        <v>12485</v>
      </c>
      <c r="J68" s="98">
        <v>44037</v>
      </c>
      <c r="K68" s="100">
        <v>9.0630000000000002E-2</v>
      </c>
      <c r="M68">
        <f t="shared" ref="M68:M131" si="2">F68/G68</f>
        <v>0.31746429466299175</v>
      </c>
      <c r="N68">
        <f t="shared" ref="N68:N131" si="3">I68/J68</f>
        <v>0.28351159252446806</v>
      </c>
    </row>
    <row r="69" spans="1:14" x14ac:dyDescent="0.2">
      <c r="A69" s="96">
        <v>10104</v>
      </c>
      <c r="B69" s="97" t="s">
        <v>161</v>
      </c>
      <c r="C69" s="97" t="s">
        <v>162</v>
      </c>
      <c r="D69" s="96" t="s">
        <v>232</v>
      </c>
      <c r="E69" s="98">
        <v>2115</v>
      </c>
      <c r="F69" s="99">
        <v>596</v>
      </c>
      <c r="G69" s="98">
        <v>2711</v>
      </c>
      <c r="H69" s="98">
        <v>31035</v>
      </c>
      <c r="I69" s="99">
        <v>7654</v>
      </c>
      <c r="J69" s="98">
        <v>38689</v>
      </c>
      <c r="K69" s="100">
        <v>7.0069999999999993E-2</v>
      </c>
      <c r="M69">
        <f t="shared" si="2"/>
        <v>0.21984507561785319</v>
      </c>
      <c r="N69">
        <f t="shared" si="3"/>
        <v>0.19783400966683037</v>
      </c>
    </row>
    <row r="70" spans="1:14" x14ac:dyDescent="0.2">
      <c r="A70" s="96">
        <v>10108</v>
      </c>
      <c r="B70" s="97" t="s">
        <v>161</v>
      </c>
      <c r="C70" s="97" t="s">
        <v>162</v>
      </c>
      <c r="D70" s="96" t="s">
        <v>233</v>
      </c>
      <c r="E70" s="98">
        <v>386</v>
      </c>
      <c r="F70" s="99">
        <v>5</v>
      </c>
      <c r="G70" s="98">
        <v>391</v>
      </c>
      <c r="H70" s="98">
        <v>3909</v>
      </c>
      <c r="I70" s="99">
        <v>5</v>
      </c>
      <c r="J70" s="98">
        <v>3914</v>
      </c>
      <c r="K70" s="100">
        <v>9.9900000000000003E-2</v>
      </c>
      <c r="M70">
        <f t="shared" si="2"/>
        <v>1.278772378516624E-2</v>
      </c>
      <c r="N70">
        <f t="shared" si="3"/>
        <v>1.2774655084312723E-3</v>
      </c>
    </row>
    <row r="71" spans="1:14" x14ac:dyDescent="0.2">
      <c r="A71" s="96">
        <v>10109</v>
      </c>
      <c r="B71" s="97" t="s">
        <v>161</v>
      </c>
      <c r="C71" s="97" t="s">
        <v>162</v>
      </c>
      <c r="D71" s="96" t="s">
        <v>234</v>
      </c>
      <c r="E71" s="98">
        <v>590</v>
      </c>
      <c r="F71" s="99">
        <v>0</v>
      </c>
      <c r="G71" s="98">
        <v>590</v>
      </c>
      <c r="H71" s="98">
        <v>3607</v>
      </c>
      <c r="I71" s="99">
        <v>0</v>
      </c>
      <c r="J71" s="98">
        <v>3607</v>
      </c>
      <c r="K71" s="100">
        <v>0.16356999999999999</v>
      </c>
      <c r="M71">
        <f t="shared" si="2"/>
        <v>0</v>
      </c>
      <c r="N71">
        <f t="shared" si="3"/>
        <v>0</v>
      </c>
    </row>
    <row r="72" spans="1:14" x14ac:dyDescent="0.2">
      <c r="A72" s="96">
        <v>10110</v>
      </c>
      <c r="B72" s="97" t="s">
        <v>161</v>
      </c>
      <c r="C72" s="97" t="s">
        <v>162</v>
      </c>
      <c r="D72" s="96" t="s">
        <v>235</v>
      </c>
      <c r="E72" s="98">
        <v>730</v>
      </c>
      <c r="F72" s="99">
        <v>0</v>
      </c>
      <c r="G72" s="98">
        <v>730</v>
      </c>
      <c r="H72" s="98">
        <v>2754</v>
      </c>
      <c r="I72" s="99">
        <v>0</v>
      </c>
      <c r="J72" s="98">
        <v>2754</v>
      </c>
      <c r="K72" s="100">
        <v>0.26506999999999997</v>
      </c>
      <c r="M72">
        <f t="shared" si="2"/>
        <v>0</v>
      </c>
      <c r="N72">
        <f t="shared" si="3"/>
        <v>0</v>
      </c>
    </row>
    <row r="73" spans="1:14" x14ac:dyDescent="0.2">
      <c r="A73" s="96">
        <v>10112</v>
      </c>
      <c r="B73" s="97" t="s">
        <v>161</v>
      </c>
      <c r="C73" s="97" t="s">
        <v>162</v>
      </c>
      <c r="D73" s="96" t="s">
        <v>236</v>
      </c>
      <c r="E73" s="98">
        <v>1570</v>
      </c>
      <c r="F73" s="99">
        <v>0</v>
      </c>
      <c r="G73" s="98">
        <v>1570</v>
      </c>
      <c r="H73" s="98">
        <v>6035</v>
      </c>
      <c r="I73" s="99">
        <v>0</v>
      </c>
      <c r="J73" s="98">
        <v>6035</v>
      </c>
      <c r="K73" s="100">
        <v>0.26014999999999999</v>
      </c>
      <c r="M73">
        <f t="shared" si="2"/>
        <v>0</v>
      </c>
      <c r="N73">
        <f t="shared" si="3"/>
        <v>0</v>
      </c>
    </row>
    <row r="74" spans="1:14" x14ac:dyDescent="0.2">
      <c r="A74" s="96">
        <v>10113</v>
      </c>
      <c r="B74" s="97" t="s">
        <v>161</v>
      </c>
      <c r="C74" s="97" t="s">
        <v>162</v>
      </c>
      <c r="D74" s="96" t="s">
        <v>237</v>
      </c>
      <c r="E74" s="98">
        <v>7463</v>
      </c>
      <c r="F74" s="99">
        <v>1903</v>
      </c>
      <c r="G74" s="98">
        <v>9366</v>
      </c>
      <c r="H74" s="98">
        <v>63989</v>
      </c>
      <c r="I74" s="99">
        <v>14392</v>
      </c>
      <c r="J74" s="98">
        <v>78381</v>
      </c>
      <c r="K74" s="100">
        <v>0.11949</v>
      </c>
      <c r="M74">
        <f t="shared" si="2"/>
        <v>0.20318172111894084</v>
      </c>
      <c r="N74">
        <f t="shared" si="3"/>
        <v>0.18361592732932727</v>
      </c>
    </row>
    <row r="75" spans="1:14" x14ac:dyDescent="0.2">
      <c r="A75" s="96">
        <v>10114</v>
      </c>
      <c r="B75" s="97" t="s">
        <v>161</v>
      </c>
      <c r="C75" s="97" t="s">
        <v>162</v>
      </c>
      <c r="D75" s="96" t="s">
        <v>238</v>
      </c>
      <c r="E75" s="98">
        <v>1640</v>
      </c>
      <c r="F75" s="99">
        <v>0</v>
      </c>
      <c r="G75" s="98">
        <v>1640</v>
      </c>
      <c r="H75" s="98">
        <v>19123</v>
      </c>
      <c r="I75" s="99">
        <v>13</v>
      </c>
      <c r="J75" s="98">
        <v>19136</v>
      </c>
      <c r="K75" s="100">
        <v>8.5699999999999998E-2</v>
      </c>
      <c r="M75">
        <f t="shared" si="2"/>
        <v>0</v>
      </c>
      <c r="N75">
        <f t="shared" si="3"/>
        <v>6.793478260869565E-4</v>
      </c>
    </row>
    <row r="76" spans="1:14" x14ac:dyDescent="0.2">
      <c r="A76" s="96">
        <v>10118</v>
      </c>
      <c r="B76" s="97" t="s">
        <v>161</v>
      </c>
      <c r="C76" s="97" t="s">
        <v>162</v>
      </c>
      <c r="D76" s="96" t="s">
        <v>239</v>
      </c>
      <c r="E76" s="98">
        <v>3277</v>
      </c>
      <c r="F76" s="99">
        <v>239</v>
      </c>
      <c r="G76" s="98">
        <v>3516</v>
      </c>
      <c r="H76" s="98">
        <v>14072</v>
      </c>
      <c r="I76" s="99">
        <v>884</v>
      </c>
      <c r="J76" s="98">
        <v>14956</v>
      </c>
      <c r="K76" s="100">
        <v>0.23508999999999999</v>
      </c>
      <c r="M76">
        <f t="shared" si="2"/>
        <v>6.7974971558589309E-2</v>
      </c>
      <c r="N76">
        <f t="shared" si="3"/>
        <v>5.9106713024872963E-2</v>
      </c>
    </row>
    <row r="77" spans="1:14" x14ac:dyDescent="0.2">
      <c r="A77" s="96">
        <v>10120</v>
      </c>
      <c r="B77" s="97" t="s">
        <v>168</v>
      </c>
      <c r="C77" s="97" t="s">
        <v>162</v>
      </c>
      <c r="D77" s="96" t="s">
        <v>240</v>
      </c>
      <c r="E77" s="98">
        <v>640</v>
      </c>
      <c r="F77" s="99">
        <v>0</v>
      </c>
      <c r="G77" s="98">
        <v>640</v>
      </c>
      <c r="H77" s="98">
        <v>4685</v>
      </c>
      <c r="I77" s="99">
        <v>32</v>
      </c>
      <c r="J77" s="98">
        <v>4717</v>
      </c>
      <c r="K77" s="100">
        <v>0.13568</v>
      </c>
      <c r="M77">
        <f t="shared" si="2"/>
        <v>0</v>
      </c>
      <c r="N77">
        <f t="shared" si="3"/>
        <v>6.7839728641085435E-3</v>
      </c>
    </row>
    <row r="78" spans="1:14" x14ac:dyDescent="0.2">
      <c r="A78" s="96">
        <v>10125</v>
      </c>
      <c r="B78" s="97" t="s">
        <v>161</v>
      </c>
      <c r="C78" s="97" t="s">
        <v>162</v>
      </c>
      <c r="D78" s="96" t="s">
        <v>241</v>
      </c>
      <c r="E78" s="98">
        <v>975</v>
      </c>
      <c r="F78" s="99">
        <v>0</v>
      </c>
      <c r="G78" s="98">
        <v>975</v>
      </c>
      <c r="H78" s="98">
        <v>5885</v>
      </c>
      <c r="I78" s="99">
        <v>17</v>
      </c>
      <c r="J78" s="98">
        <v>5902</v>
      </c>
      <c r="K78" s="100">
        <v>0.16520000000000001</v>
      </c>
      <c r="M78">
        <f t="shared" si="2"/>
        <v>0</v>
      </c>
      <c r="N78">
        <f t="shared" si="3"/>
        <v>2.8803795323619113E-3</v>
      </c>
    </row>
    <row r="79" spans="1:14" x14ac:dyDescent="0.2">
      <c r="A79" s="96">
        <v>10126</v>
      </c>
      <c r="B79" s="97" t="s">
        <v>168</v>
      </c>
      <c r="C79" s="97" t="s">
        <v>162</v>
      </c>
      <c r="D79" s="96" t="s">
        <v>242</v>
      </c>
      <c r="E79" s="98">
        <v>392</v>
      </c>
      <c r="F79" s="99">
        <v>0</v>
      </c>
      <c r="G79" s="98">
        <v>392</v>
      </c>
      <c r="H79" s="98">
        <v>2737</v>
      </c>
      <c r="I79" s="99">
        <v>0</v>
      </c>
      <c r="J79" s="98">
        <v>2737</v>
      </c>
      <c r="K79" s="100">
        <v>0.14321999999999999</v>
      </c>
      <c r="M79">
        <f t="shared" si="2"/>
        <v>0</v>
      </c>
      <c r="N79">
        <f t="shared" si="3"/>
        <v>0</v>
      </c>
    </row>
    <row r="80" spans="1:14" x14ac:dyDescent="0.2">
      <c r="A80" s="96">
        <v>10128</v>
      </c>
      <c r="B80" s="97" t="s">
        <v>161</v>
      </c>
      <c r="C80" s="97" t="s">
        <v>162</v>
      </c>
      <c r="D80" s="96" t="s">
        <v>243</v>
      </c>
      <c r="E80" s="98">
        <v>300</v>
      </c>
      <c r="F80" s="99">
        <v>0</v>
      </c>
      <c r="G80" s="98">
        <v>300</v>
      </c>
      <c r="H80" s="98">
        <v>1627</v>
      </c>
      <c r="I80" s="99">
        <v>0</v>
      </c>
      <c r="J80" s="98">
        <v>1627</v>
      </c>
      <c r="K80" s="100">
        <v>0.18439</v>
      </c>
      <c r="M80">
        <f t="shared" si="2"/>
        <v>0</v>
      </c>
      <c r="N80">
        <f t="shared" si="3"/>
        <v>0</v>
      </c>
    </row>
    <row r="81" spans="1:14" x14ac:dyDescent="0.2">
      <c r="A81" s="96">
        <v>10129</v>
      </c>
      <c r="B81" s="97" t="s">
        <v>161</v>
      </c>
      <c r="C81" s="97" t="s">
        <v>162</v>
      </c>
      <c r="D81" s="96" t="s">
        <v>244</v>
      </c>
      <c r="E81" s="98">
        <v>206</v>
      </c>
      <c r="F81" s="99">
        <v>0</v>
      </c>
      <c r="G81" s="98">
        <v>206</v>
      </c>
      <c r="H81" s="98">
        <v>2260</v>
      </c>
      <c r="I81" s="99">
        <v>0</v>
      </c>
      <c r="J81" s="98">
        <v>2260</v>
      </c>
      <c r="K81" s="100">
        <v>9.1149999999999995E-2</v>
      </c>
      <c r="M81">
        <f t="shared" si="2"/>
        <v>0</v>
      </c>
      <c r="N81">
        <f t="shared" si="3"/>
        <v>0</v>
      </c>
    </row>
    <row r="82" spans="1:14" x14ac:dyDescent="0.2">
      <c r="A82" s="96">
        <v>10130</v>
      </c>
      <c r="B82" s="97" t="s">
        <v>161</v>
      </c>
      <c r="C82" s="97" t="s">
        <v>162</v>
      </c>
      <c r="D82" s="96" t="s">
        <v>245</v>
      </c>
      <c r="E82" s="98">
        <v>335</v>
      </c>
      <c r="F82" s="99">
        <v>0</v>
      </c>
      <c r="G82" s="98">
        <v>335</v>
      </c>
      <c r="H82" s="98">
        <v>2849</v>
      </c>
      <c r="I82" s="99">
        <v>0</v>
      </c>
      <c r="J82" s="98">
        <v>2849</v>
      </c>
      <c r="K82" s="100">
        <v>0.11759</v>
      </c>
      <c r="M82">
        <f t="shared" si="2"/>
        <v>0</v>
      </c>
      <c r="N82">
        <f t="shared" si="3"/>
        <v>0</v>
      </c>
    </row>
    <row r="83" spans="1:14" x14ac:dyDescent="0.2">
      <c r="A83" s="96">
        <v>10131</v>
      </c>
      <c r="B83" s="97" t="s">
        <v>161</v>
      </c>
      <c r="C83" s="97" t="s">
        <v>162</v>
      </c>
      <c r="D83" s="96" t="s">
        <v>246</v>
      </c>
      <c r="E83" s="98">
        <v>1135</v>
      </c>
      <c r="F83" s="99">
        <v>0</v>
      </c>
      <c r="G83" s="98">
        <v>1135</v>
      </c>
      <c r="H83" s="98">
        <v>20805</v>
      </c>
      <c r="I83" s="99">
        <v>0</v>
      </c>
      <c r="J83" s="98">
        <v>20805</v>
      </c>
      <c r="K83" s="100">
        <v>5.4550000000000001E-2</v>
      </c>
      <c r="M83">
        <f t="shared" si="2"/>
        <v>0</v>
      </c>
      <c r="N83">
        <f t="shared" si="3"/>
        <v>0</v>
      </c>
    </row>
    <row r="84" spans="1:14" x14ac:dyDescent="0.2">
      <c r="A84" s="96">
        <v>10137</v>
      </c>
      <c r="B84" s="97" t="s">
        <v>161</v>
      </c>
      <c r="C84" s="97" t="s">
        <v>162</v>
      </c>
      <c r="D84" s="96" t="s">
        <v>247</v>
      </c>
      <c r="E84" s="98">
        <v>380</v>
      </c>
      <c r="F84" s="99">
        <v>0</v>
      </c>
      <c r="G84" s="98">
        <v>380</v>
      </c>
      <c r="H84" s="98">
        <v>2246</v>
      </c>
      <c r="I84" s="99">
        <v>0</v>
      </c>
      <c r="J84" s="98">
        <v>2246</v>
      </c>
      <c r="K84" s="100">
        <v>0.16919000000000001</v>
      </c>
      <c r="M84">
        <f t="shared" si="2"/>
        <v>0</v>
      </c>
      <c r="N84">
        <f t="shared" si="3"/>
        <v>0</v>
      </c>
    </row>
    <row r="85" spans="1:14" x14ac:dyDescent="0.2">
      <c r="A85" s="96">
        <v>10138</v>
      </c>
      <c r="B85" s="97" t="s">
        <v>161</v>
      </c>
      <c r="C85" s="97" t="s">
        <v>162</v>
      </c>
      <c r="D85" s="96" t="s">
        <v>248</v>
      </c>
      <c r="E85" s="98">
        <v>915</v>
      </c>
      <c r="F85" s="99">
        <v>0</v>
      </c>
      <c r="G85" s="98">
        <v>915</v>
      </c>
      <c r="H85" s="98">
        <v>2853</v>
      </c>
      <c r="I85" s="99">
        <v>0</v>
      </c>
      <c r="J85" s="98">
        <v>2853</v>
      </c>
      <c r="K85" s="100">
        <v>0.32072000000000001</v>
      </c>
      <c r="M85">
        <f t="shared" si="2"/>
        <v>0</v>
      </c>
      <c r="N85">
        <f t="shared" si="3"/>
        <v>0</v>
      </c>
    </row>
    <row r="86" spans="1:14" x14ac:dyDescent="0.2">
      <c r="A86" s="96">
        <v>10139</v>
      </c>
      <c r="B86" s="97" t="s">
        <v>168</v>
      </c>
      <c r="C86" s="97" t="s">
        <v>162</v>
      </c>
      <c r="D86" s="96" t="s">
        <v>249</v>
      </c>
      <c r="E86" s="98">
        <v>1487</v>
      </c>
      <c r="F86" s="99">
        <v>0</v>
      </c>
      <c r="G86" s="98">
        <v>1487</v>
      </c>
      <c r="H86" s="98">
        <v>38593</v>
      </c>
      <c r="I86" s="99">
        <v>1</v>
      </c>
      <c r="J86" s="98">
        <v>38594</v>
      </c>
      <c r="K86" s="100">
        <v>3.8530000000000002E-2</v>
      </c>
      <c r="M86">
        <f t="shared" si="2"/>
        <v>0</v>
      </c>
      <c r="N86">
        <f t="shared" si="3"/>
        <v>2.5910763331087735E-5</v>
      </c>
    </row>
    <row r="87" spans="1:14" x14ac:dyDescent="0.2">
      <c r="A87" s="96">
        <v>10143</v>
      </c>
      <c r="B87" s="97" t="s">
        <v>168</v>
      </c>
      <c r="C87" s="97" t="s">
        <v>162</v>
      </c>
      <c r="D87" s="96" t="s">
        <v>250</v>
      </c>
      <c r="E87" s="98">
        <v>477</v>
      </c>
      <c r="F87" s="99">
        <v>22</v>
      </c>
      <c r="G87" s="98">
        <v>499</v>
      </c>
      <c r="H87" s="98">
        <v>4046</v>
      </c>
      <c r="I87" s="99">
        <v>192</v>
      </c>
      <c r="J87" s="98">
        <v>4238</v>
      </c>
      <c r="K87" s="100">
        <v>0.11774</v>
      </c>
      <c r="M87">
        <f t="shared" si="2"/>
        <v>4.4088176352705413E-2</v>
      </c>
      <c r="N87">
        <f t="shared" si="3"/>
        <v>4.5304388862671074E-2</v>
      </c>
    </row>
    <row r="88" spans="1:14" x14ac:dyDescent="0.2">
      <c r="A88" s="96">
        <v>10144</v>
      </c>
      <c r="B88" s="97" t="s">
        <v>168</v>
      </c>
      <c r="C88" s="97" t="s">
        <v>162</v>
      </c>
      <c r="D88" s="96" t="s">
        <v>251</v>
      </c>
      <c r="E88" s="98">
        <v>1603</v>
      </c>
      <c r="F88" s="99">
        <v>122</v>
      </c>
      <c r="G88" s="98">
        <v>1725</v>
      </c>
      <c r="H88" s="98">
        <v>21744</v>
      </c>
      <c r="I88" s="99">
        <v>1638</v>
      </c>
      <c r="J88" s="98">
        <v>23382</v>
      </c>
      <c r="K88" s="100">
        <v>7.3770000000000002E-2</v>
      </c>
      <c r="M88">
        <f t="shared" si="2"/>
        <v>7.0724637681159414E-2</v>
      </c>
      <c r="N88">
        <f t="shared" si="3"/>
        <v>7.0053887605850657E-2</v>
      </c>
    </row>
    <row r="89" spans="1:14" x14ac:dyDescent="0.2">
      <c r="A89" s="96">
        <v>10145</v>
      </c>
      <c r="B89" s="97" t="s">
        <v>161</v>
      </c>
      <c r="C89" s="97" t="s">
        <v>162</v>
      </c>
      <c r="D89" s="96" t="s">
        <v>252</v>
      </c>
      <c r="E89" s="98">
        <v>831</v>
      </c>
      <c r="F89" s="99">
        <v>0</v>
      </c>
      <c r="G89" s="98">
        <v>831</v>
      </c>
      <c r="H89" s="98">
        <v>8265</v>
      </c>
      <c r="I89" s="99">
        <v>0</v>
      </c>
      <c r="J89" s="98">
        <v>8265</v>
      </c>
      <c r="K89" s="100">
        <v>0.10054</v>
      </c>
      <c r="M89">
        <f t="shared" si="2"/>
        <v>0</v>
      </c>
      <c r="N89">
        <f t="shared" si="3"/>
        <v>0</v>
      </c>
    </row>
    <row r="90" spans="1:14" x14ac:dyDescent="0.2">
      <c r="A90" s="96">
        <v>10146</v>
      </c>
      <c r="B90" s="97" t="s">
        <v>161</v>
      </c>
      <c r="C90" s="97" t="s">
        <v>162</v>
      </c>
      <c r="D90" s="96" t="s">
        <v>253</v>
      </c>
      <c r="E90" s="98">
        <v>190</v>
      </c>
      <c r="F90" s="99">
        <v>0</v>
      </c>
      <c r="G90" s="98">
        <v>190</v>
      </c>
      <c r="H90" s="98">
        <v>2108</v>
      </c>
      <c r="I90" s="99">
        <v>20</v>
      </c>
      <c r="J90" s="98">
        <v>2128</v>
      </c>
      <c r="K90" s="100">
        <v>8.9289999999999994E-2</v>
      </c>
      <c r="M90">
        <f t="shared" si="2"/>
        <v>0</v>
      </c>
      <c r="N90">
        <f t="shared" si="3"/>
        <v>9.3984962406015032E-3</v>
      </c>
    </row>
    <row r="91" spans="1:14" x14ac:dyDescent="0.2">
      <c r="A91" s="96">
        <v>10148</v>
      </c>
      <c r="B91" s="97" t="s">
        <v>161</v>
      </c>
      <c r="C91" s="97" t="s">
        <v>162</v>
      </c>
      <c r="D91" s="96" t="s">
        <v>254</v>
      </c>
      <c r="E91" s="98">
        <v>892</v>
      </c>
      <c r="F91" s="99">
        <v>0</v>
      </c>
      <c r="G91" s="98">
        <v>892</v>
      </c>
      <c r="H91" s="98">
        <v>4271</v>
      </c>
      <c r="I91" s="99">
        <v>0</v>
      </c>
      <c r="J91" s="98">
        <v>4271</v>
      </c>
      <c r="K91" s="100">
        <v>0.20885000000000001</v>
      </c>
      <c r="M91">
        <f t="shared" si="2"/>
        <v>0</v>
      </c>
      <c r="N91">
        <f t="shared" si="3"/>
        <v>0</v>
      </c>
    </row>
    <row r="92" spans="1:14" x14ac:dyDescent="0.2">
      <c r="A92" s="96">
        <v>10149</v>
      </c>
      <c r="B92" s="97" t="s">
        <v>161</v>
      </c>
      <c r="C92" s="97" t="s">
        <v>162</v>
      </c>
      <c r="D92" s="96" t="s">
        <v>255</v>
      </c>
      <c r="E92" s="98">
        <v>1043</v>
      </c>
      <c r="F92" s="99">
        <v>5</v>
      </c>
      <c r="G92" s="98">
        <v>1048</v>
      </c>
      <c r="H92" s="98">
        <v>12693</v>
      </c>
      <c r="I92" s="99">
        <v>32</v>
      </c>
      <c r="J92" s="98">
        <v>12725</v>
      </c>
      <c r="K92" s="100">
        <v>8.2360000000000003E-2</v>
      </c>
      <c r="M92">
        <f t="shared" si="2"/>
        <v>4.7709923664122139E-3</v>
      </c>
      <c r="N92">
        <f t="shared" si="3"/>
        <v>2.5147347740667974E-3</v>
      </c>
    </row>
    <row r="93" spans="1:14" x14ac:dyDescent="0.2">
      <c r="A93" s="96">
        <v>10150</v>
      </c>
      <c r="B93" s="97" t="s">
        <v>168</v>
      </c>
      <c r="C93" s="97" t="s">
        <v>162</v>
      </c>
      <c r="D93" s="96" t="s">
        <v>256</v>
      </c>
      <c r="E93" s="98">
        <v>760</v>
      </c>
      <c r="F93" s="99">
        <v>0</v>
      </c>
      <c r="G93" s="98">
        <v>760</v>
      </c>
      <c r="H93" s="98">
        <v>3763</v>
      </c>
      <c r="I93" s="99">
        <v>0</v>
      </c>
      <c r="J93" s="98">
        <v>3763</v>
      </c>
      <c r="K93" s="100">
        <v>0.20197000000000001</v>
      </c>
      <c r="M93">
        <f t="shared" si="2"/>
        <v>0</v>
      </c>
      <c r="N93">
        <f t="shared" si="3"/>
        <v>0</v>
      </c>
    </row>
    <row r="94" spans="1:14" x14ac:dyDescent="0.2">
      <c r="A94" s="96">
        <v>10152</v>
      </c>
      <c r="B94" s="97" t="s">
        <v>161</v>
      </c>
      <c r="C94" s="97" t="s">
        <v>162</v>
      </c>
      <c r="D94" s="96" t="s">
        <v>257</v>
      </c>
      <c r="E94" s="98">
        <v>435</v>
      </c>
      <c r="F94" s="99">
        <v>92</v>
      </c>
      <c r="G94" s="98">
        <v>527</v>
      </c>
      <c r="H94" s="98">
        <v>3591</v>
      </c>
      <c r="I94" s="99">
        <v>797</v>
      </c>
      <c r="J94" s="98">
        <v>4388</v>
      </c>
      <c r="K94" s="100">
        <v>0.1201</v>
      </c>
      <c r="M94">
        <f t="shared" si="2"/>
        <v>0.17457305502846299</v>
      </c>
      <c r="N94">
        <f t="shared" si="3"/>
        <v>0.18163172288058341</v>
      </c>
    </row>
    <row r="95" spans="1:14" x14ac:dyDescent="0.2">
      <c r="A95" s="96">
        <v>10157</v>
      </c>
      <c r="B95" s="97" t="s">
        <v>161</v>
      </c>
      <c r="C95" s="97" t="s">
        <v>162</v>
      </c>
      <c r="D95" s="96" t="s">
        <v>258</v>
      </c>
      <c r="E95" s="98">
        <v>683</v>
      </c>
      <c r="F95" s="99">
        <v>0</v>
      </c>
      <c r="G95" s="98">
        <v>683</v>
      </c>
      <c r="H95" s="98">
        <v>6567</v>
      </c>
      <c r="I95" s="99">
        <v>0</v>
      </c>
      <c r="J95" s="98">
        <v>6567</v>
      </c>
      <c r="K95" s="100">
        <v>0.104</v>
      </c>
      <c r="M95">
        <f t="shared" si="2"/>
        <v>0</v>
      </c>
      <c r="N95">
        <f t="shared" si="3"/>
        <v>0</v>
      </c>
    </row>
    <row r="96" spans="1:14" x14ac:dyDescent="0.2">
      <c r="A96" s="96">
        <v>10158</v>
      </c>
      <c r="B96" s="97" t="s">
        <v>161</v>
      </c>
      <c r="C96" s="97" t="s">
        <v>162</v>
      </c>
      <c r="D96" s="96" t="s">
        <v>259</v>
      </c>
      <c r="E96" s="98">
        <v>867</v>
      </c>
      <c r="F96" s="99">
        <v>3</v>
      </c>
      <c r="G96" s="98">
        <v>870</v>
      </c>
      <c r="H96" s="98">
        <v>7337</v>
      </c>
      <c r="I96" s="99">
        <v>38</v>
      </c>
      <c r="J96" s="98">
        <v>7375</v>
      </c>
      <c r="K96" s="100">
        <v>0.11797000000000001</v>
      </c>
      <c r="M96">
        <f t="shared" si="2"/>
        <v>3.4482758620689655E-3</v>
      </c>
      <c r="N96">
        <f t="shared" si="3"/>
        <v>5.1525423728813555E-3</v>
      </c>
    </row>
    <row r="97" spans="1:14" x14ac:dyDescent="0.2">
      <c r="A97" s="96">
        <v>10164</v>
      </c>
      <c r="B97" s="97" t="s">
        <v>161</v>
      </c>
      <c r="C97" s="97" t="s">
        <v>162</v>
      </c>
      <c r="D97" s="96" t="s">
        <v>260</v>
      </c>
      <c r="E97" s="98">
        <v>978</v>
      </c>
      <c r="F97" s="99">
        <v>4</v>
      </c>
      <c r="G97" s="98">
        <v>982</v>
      </c>
      <c r="H97" s="98">
        <v>8111</v>
      </c>
      <c r="I97" s="99">
        <v>286</v>
      </c>
      <c r="J97" s="98">
        <v>8397</v>
      </c>
      <c r="K97" s="100">
        <v>0.11695</v>
      </c>
      <c r="M97">
        <f t="shared" si="2"/>
        <v>4.0733197556008143E-3</v>
      </c>
      <c r="N97">
        <f t="shared" si="3"/>
        <v>3.4059783255924736E-2</v>
      </c>
    </row>
    <row r="98" spans="1:14" x14ac:dyDescent="0.2">
      <c r="A98" s="96">
        <v>10167</v>
      </c>
      <c r="B98" s="97" t="s">
        <v>161</v>
      </c>
      <c r="C98" s="97" t="s">
        <v>162</v>
      </c>
      <c r="D98" s="96" t="s">
        <v>261</v>
      </c>
      <c r="E98" s="98">
        <v>171</v>
      </c>
      <c r="F98" s="99">
        <v>0</v>
      </c>
      <c r="G98" s="98">
        <v>171</v>
      </c>
      <c r="H98" s="98">
        <v>2364</v>
      </c>
      <c r="I98" s="99">
        <v>0</v>
      </c>
      <c r="J98" s="98">
        <v>2364</v>
      </c>
      <c r="K98" s="100">
        <v>7.2340000000000002E-2</v>
      </c>
      <c r="M98">
        <f t="shared" si="2"/>
        <v>0</v>
      </c>
      <c r="N98">
        <f t="shared" si="3"/>
        <v>0</v>
      </c>
    </row>
    <row r="99" spans="1:14" x14ac:dyDescent="0.2">
      <c r="A99" s="96">
        <v>10168</v>
      </c>
      <c r="B99" s="97" t="s">
        <v>161</v>
      </c>
      <c r="C99" s="97" t="s">
        <v>162</v>
      </c>
      <c r="D99" s="96" t="s">
        <v>262</v>
      </c>
      <c r="E99" s="98">
        <v>728</v>
      </c>
      <c r="F99" s="99">
        <v>0</v>
      </c>
      <c r="G99" s="98">
        <v>728</v>
      </c>
      <c r="H99" s="98">
        <v>5486</v>
      </c>
      <c r="I99" s="99">
        <v>0</v>
      </c>
      <c r="J99" s="98">
        <v>5486</v>
      </c>
      <c r="K99" s="100">
        <v>0.13270000000000001</v>
      </c>
      <c r="M99">
        <f t="shared" si="2"/>
        <v>0</v>
      </c>
      <c r="N99">
        <f t="shared" si="3"/>
        <v>0</v>
      </c>
    </row>
    <row r="100" spans="1:14" x14ac:dyDescent="0.2">
      <c r="A100" s="96">
        <v>20001</v>
      </c>
      <c r="B100" s="97" t="s">
        <v>263</v>
      </c>
      <c r="C100" s="97" t="s">
        <v>264</v>
      </c>
      <c r="D100" s="96" t="s">
        <v>265</v>
      </c>
      <c r="E100" s="98">
        <v>2274</v>
      </c>
      <c r="F100" s="99">
        <v>1</v>
      </c>
      <c r="G100" s="98">
        <v>2275</v>
      </c>
      <c r="H100" s="98">
        <v>25283</v>
      </c>
      <c r="I100" s="99">
        <v>1</v>
      </c>
      <c r="J100" s="98">
        <v>25284</v>
      </c>
      <c r="K100" s="100">
        <v>8.9980000000000004E-2</v>
      </c>
      <c r="M100">
        <f t="shared" si="2"/>
        <v>4.3956043956043956E-4</v>
      </c>
      <c r="N100">
        <f t="shared" si="3"/>
        <v>3.9550704002531244E-5</v>
      </c>
    </row>
    <row r="101" spans="1:14" x14ac:dyDescent="0.2">
      <c r="A101" s="96">
        <v>20006</v>
      </c>
      <c r="B101" s="97" t="s">
        <v>263</v>
      </c>
      <c r="C101" s="97" t="s">
        <v>264</v>
      </c>
      <c r="D101" s="96" t="s">
        <v>266</v>
      </c>
      <c r="E101" s="98">
        <v>227</v>
      </c>
      <c r="F101" s="99">
        <v>0</v>
      </c>
      <c r="G101" s="98">
        <v>227</v>
      </c>
      <c r="H101" s="98">
        <v>4021</v>
      </c>
      <c r="I101" s="99">
        <v>0</v>
      </c>
      <c r="J101" s="98">
        <v>4021</v>
      </c>
      <c r="K101" s="100">
        <v>5.645E-2</v>
      </c>
      <c r="M101">
        <f t="shared" si="2"/>
        <v>0</v>
      </c>
      <c r="N101">
        <f t="shared" si="3"/>
        <v>0</v>
      </c>
    </row>
    <row r="102" spans="1:14" x14ac:dyDescent="0.2">
      <c r="A102" s="96">
        <v>20008</v>
      </c>
      <c r="B102" s="97" t="s">
        <v>267</v>
      </c>
      <c r="C102" s="97" t="s">
        <v>264</v>
      </c>
      <c r="D102" s="96" t="s">
        <v>268</v>
      </c>
      <c r="E102" s="98">
        <v>174</v>
      </c>
      <c r="F102" s="99">
        <v>0</v>
      </c>
      <c r="G102" s="98">
        <v>174</v>
      </c>
      <c r="H102" s="98">
        <v>2144</v>
      </c>
      <c r="I102" s="99">
        <v>0</v>
      </c>
      <c r="J102" s="98">
        <v>2144</v>
      </c>
      <c r="K102" s="100">
        <v>8.1159999999999996E-2</v>
      </c>
      <c r="M102">
        <f t="shared" si="2"/>
        <v>0</v>
      </c>
      <c r="N102">
        <f t="shared" si="3"/>
        <v>0</v>
      </c>
    </row>
    <row r="103" spans="1:14" x14ac:dyDescent="0.2">
      <c r="A103" s="96">
        <v>20012</v>
      </c>
      <c r="B103" s="97" t="s">
        <v>168</v>
      </c>
      <c r="C103" s="97" t="s">
        <v>264</v>
      </c>
      <c r="D103" s="96" t="s">
        <v>269</v>
      </c>
      <c r="E103" s="98">
        <v>764</v>
      </c>
      <c r="F103" s="99">
        <v>0</v>
      </c>
      <c r="G103" s="98">
        <v>764</v>
      </c>
      <c r="H103" s="98">
        <v>6299</v>
      </c>
      <c r="I103" s="99">
        <v>0</v>
      </c>
      <c r="J103" s="98">
        <v>6299</v>
      </c>
      <c r="K103" s="100">
        <v>0.12129</v>
      </c>
      <c r="M103">
        <f t="shared" si="2"/>
        <v>0</v>
      </c>
      <c r="N103">
        <f t="shared" si="3"/>
        <v>0</v>
      </c>
    </row>
    <row r="104" spans="1:14" x14ac:dyDescent="0.2">
      <c r="A104" s="96">
        <v>20014</v>
      </c>
      <c r="B104" s="97" t="s">
        <v>263</v>
      </c>
      <c r="C104" s="97" t="s">
        <v>264</v>
      </c>
      <c r="D104" s="96" t="s">
        <v>270</v>
      </c>
      <c r="E104" s="98">
        <v>36</v>
      </c>
      <c r="F104" s="99">
        <v>0</v>
      </c>
      <c r="G104" s="98">
        <v>36</v>
      </c>
      <c r="H104" s="98">
        <v>902</v>
      </c>
      <c r="I104" s="99">
        <v>0</v>
      </c>
      <c r="J104" s="98">
        <v>902</v>
      </c>
      <c r="K104" s="100">
        <v>3.9910000000000001E-2</v>
      </c>
      <c r="M104">
        <f t="shared" si="2"/>
        <v>0</v>
      </c>
      <c r="N104">
        <f t="shared" si="3"/>
        <v>0</v>
      </c>
    </row>
    <row r="105" spans="1:14" x14ac:dyDescent="0.2">
      <c r="A105" s="96">
        <v>20017</v>
      </c>
      <c r="B105" s="97" t="s">
        <v>168</v>
      </c>
      <c r="C105" s="97" t="s">
        <v>264</v>
      </c>
      <c r="D105" s="96" t="s">
        <v>271</v>
      </c>
      <c r="E105" s="98">
        <v>795</v>
      </c>
      <c r="F105" s="99">
        <v>0</v>
      </c>
      <c r="G105" s="98">
        <v>795</v>
      </c>
      <c r="H105" s="98">
        <v>8577</v>
      </c>
      <c r="I105" s="99">
        <v>0</v>
      </c>
      <c r="J105" s="98">
        <v>8577</v>
      </c>
      <c r="K105" s="100">
        <v>9.2689999999999995E-2</v>
      </c>
      <c r="M105">
        <f t="shared" si="2"/>
        <v>0</v>
      </c>
      <c r="N105">
        <f t="shared" si="3"/>
        <v>0</v>
      </c>
    </row>
    <row r="106" spans="1:14" x14ac:dyDescent="0.2">
      <c r="A106" s="96">
        <v>20018</v>
      </c>
      <c r="B106" s="97" t="s">
        <v>272</v>
      </c>
      <c r="C106" s="97" t="s">
        <v>264</v>
      </c>
      <c r="D106" s="96" t="s">
        <v>273</v>
      </c>
      <c r="E106" s="98">
        <v>544</v>
      </c>
      <c r="F106" s="99">
        <v>0</v>
      </c>
      <c r="G106" s="98">
        <v>544</v>
      </c>
      <c r="H106" s="98">
        <v>1343</v>
      </c>
      <c r="I106" s="99">
        <v>0</v>
      </c>
      <c r="J106" s="98">
        <v>1343</v>
      </c>
      <c r="K106" s="100">
        <v>0.40505999999999998</v>
      </c>
      <c r="M106">
        <f t="shared" si="2"/>
        <v>0</v>
      </c>
      <c r="N106">
        <f t="shared" si="3"/>
        <v>0</v>
      </c>
    </row>
    <row r="107" spans="1:14" x14ac:dyDescent="0.2">
      <c r="A107" s="96">
        <v>20019</v>
      </c>
      <c r="B107" s="97" t="s">
        <v>272</v>
      </c>
      <c r="C107" s="97" t="s">
        <v>264</v>
      </c>
      <c r="D107" s="96" t="s">
        <v>274</v>
      </c>
      <c r="E107" s="98">
        <v>11</v>
      </c>
      <c r="F107" s="99">
        <v>0</v>
      </c>
      <c r="G107" s="98">
        <v>11</v>
      </c>
      <c r="H107" s="98">
        <v>123</v>
      </c>
      <c r="I107" s="99">
        <v>0</v>
      </c>
      <c r="J107" s="98">
        <v>123</v>
      </c>
      <c r="K107" s="100">
        <v>8.9429999999999996E-2</v>
      </c>
      <c r="M107">
        <f t="shared" si="2"/>
        <v>0</v>
      </c>
      <c r="N107">
        <f t="shared" si="3"/>
        <v>0</v>
      </c>
    </row>
    <row r="108" spans="1:14" x14ac:dyDescent="0.2">
      <c r="A108" s="96">
        <v>20024</v>
      </c>
      <c r="B108" s="97" t="s">
        <v>263</v>
      </c>
      <c r="C108" s="97" t="s">
        <v>264</v>
      </c>
      <c r="D108" s="96" t="s">
        <v>275</v>
      </c>
      <c r="E108" s="98">
        <v>285</v>
      </c>
      <c r="F108" s="99">
        <v>0</v>
      </c>
      <c r="G108" s="98">
        <v>285</v>
      </c>
      <c r="H108" s="98">
        <v>3002</v>
      </c>
      <c r="I108" s="99">
        <v>0</v>
      </c>
      <c r="J108" s="98">
        <v>3002</v>
      </c>
      <c r="K108" s="100">
        <v>9.4939999999999997E-2</v>
      </c>
      <c r="M108">
        <f t="shared" si="2"/>
        <v>0</v>
      </c>
      <c r="N108">
        <f t="shared" si="3"/>
        <v>0</v>
      </c>
    </row>
    <row r="109" spans="1:14" x14ac:dyDescent="0.2">
      <c r="A109" s="96">
        <v>20026</v>
      </c>
      <c r="B109" s="97" t="s">
        <v>272</v>
      </c>
      <c r="C109" s="97" t="s">
        <v>264</v>
      </c>
      <c r="D109" s="96" t="s">
        <v>276</v>
      </c>
      <c r="E109" s="98">
        <v>2038</v>
      </c>
      <c r="F109" s="99">
        <v>0</v>
      </c>
      <c r="G109" s="98">
        <v>2038</v>
      </c>
      <c r="H109" s="98">
        <v>9840</v>
      </c>
      <c r="I109" s="99">
        <v>0</v>
      </c>
      <c r="J109" s="98">
        <v>9840</v>
      </c>
      <c r="K109" s="100">
        <v>0.20710999999999999</v>
      </c>
      <c r="M109">
        <f t="shared" si="2"/>
        <v>0</v>
      </c>
      <c r="N109">
        <f t="shared" si="3"/>
        <v>0</v>
      </c>
    </row>
    <row r="110" spans="1:14" x14ac:dyDescent="0.2">
      <c r="A110" s="96">
        <v>20027</v>
      </c>
      <c r="B110" s="97" t="s">
        <v>272</v>
      </c>
      <c r="C110" s="97" t="s">
        <v>264</v>
      </c>
      <c r="D110" s="96" t="s">
        <v>277</v>
      </c>
      <c r="E110" s="98">
        <v>226</v>
      </c>
      <c r="F110" s="99">
        <v>0</v>
      </c>
      <c r="G110" s="98">
        <v>226</v>
      </c>
      <c r="H110" s="98">
        <v>2296</v>
      </c>
      <c r="I110" s="99">
        <v>0</v>
      </c>
      <c r="J110" s="98">
        <v>2296</v>
      </c>
      <c r="K110" s="100">
        <v>9.8430000000000004E-2</v>
      </c>
      <c r="M110">
        <f t="shared" si="2"/>
        <v>0</v>
      </c>
      <c r="N110">
        <f t="shared" si="3"/>
        <v>0</v>
      </c>
    </row>
    <row r="111" spans="1:14" x14ac:dyDescent="0.2">
      <c r="A111" s="96">
        <v>20028</v>
      </c>
      <c r="B111" s="97" t="s">
        <v>263</v>
      </c>
      <c r="C111" s="97" t="s">
        <v>264</v>
      </c>
      <c r="D111" s="96" t="s">
        <v>278</v>
      </c>
      <c r="E111" s="98">
        <v>0</v>
      </c>
      <c r="F111" s="99">
        <v>0</v>
      </c>
      <c r="G111" s="98">
        <v>0</v>
      </c>
      <c r="H111" s="98">
        <v>174</v>
      </c>
      <c r="I111" s="99">
        <v>0</v>
      </c>
      <c r="J111" s="98">
        <v>174</v>
      </c>
      <c r="K111" s="100">
        <v>0</v>
      </c>
      <c r="M111" t="e">
        <f t="shared" si="2"/>
        <v>#DIV/0!</v>
      </c>
      <c r="N111">
        <f t="shared" si="3"/>
        <v>0</v>
      </c>
    </row>
    <row r="112" spans="1:14" x14ac:dyDescent="0.2">
      <c r="A112" s="96">
        <v>30001</v>
      </c>
      <c r="B112" s="97" t="s">
        <v>279</v>
      </c>
      <c r="C112" s="97" t="s">
        <v>280</v>
      </c>
      <c r="D112" s="96" t="s">
        <v>281</v>
      </c>
      <c r="E112" s="98">
        <v>503</v>
      </c>
      <c r="F112" s="99">
        <v>569</v>
      </c>
      <c r="G112" s="98">
        <v>1072</v>
      </c>
      <c r="H112" s="98">
        <v>3388</v>
      </c>
      <c r="I112" s="99">
        <v>4003</v>
      </c>
      <c r="J112" s="98">
        <v>7391</v>
      </c>
      <c r="K112" s="100">
        <v>0.14504</v>
      </c>
      <c r="M112">
        <f t="shared" si="2"/>
        <v>0.53078358208955223</v>
      </c>
      <c r="N112">
        <f t="shared" si="3"/>
        <v>0.54160465430929505</v>
      </c>
    </row>
    <row r="113" spans="1:14" x14ac:dyDescent="0.2">
      <c r="A113" s="96">
        <v>30002</v>
      </c>
      <c r="B113" s="97" t="s">
        <v>168</v>
      </c>
      <c r="C113" s="97" t="s">
        <v>280</v>
      </c>
      <c r="D113" s="96" t="s">
        <v>282</v>
      </c>
      <c r="E113" s="98">
        <v>2576</v>
      </c>
      <c r="F113" s="99">
        <v>2563</v>
      </c>
      <c r="G113" s="98">
        <v>5139</v>
      </c>
      <c r="H113" s="98">
        <v>37427</v>
      </c>
      <c r="I113" s="99">
        <v>21362</v>
      </c>
      <c r="J113" s="98">
        <v>58789</v>
      </c>
      <c r="K113" s="100">
        <v>8.7410000000000002E-2</v>
      </c>
      <c r="M113">
        <f t="shared" si="2"/>
        <v>0.49873516248297334</v>
      </c>
      <c r="N113">
        <f t="shared" si="3"/>
        <v>0.36336729660310602</v>
      </c>
    </row>
    <row r="114" spans="1:14" x14ac:dyDescent="0.2">
      <c r="A114" s="96">
        <v>30006</v>
      </c>
      <c r="B114" s="97" t="s">
        <v>279</v>
      </c>
      <c r="C114" s="97" t="s">
        <v>280</v>
      </c>
      <c r="D114" s="96" t="s">
        <v>283</v>
      </c>
      <c r="E114" s="98">
        <v>1372</v>
      </c>
      <c r="F114" s="99">
        <v>1007</v>
      </c>
      <c r="G114" s="98">
        <v>2379</v>
      </c>
      <c r="H114" s="98">
        <v>31769</v>
      </c>
      <c r="I114" s="99">
        <v>23328</v>
      </c>
      <c r="J114" s="98">
        <v>55097</v>
      </c>
      <c r="K114" s="100">
        <v>4.3180000000000003E-2</v>
      </c>
      <c r="M114">
        <f t="shared" si="2"/>
        <v>0.42328709541824294</v>
      </c>
      <c r="N114">
        <f t="shared" si="3"/>
        <v>0.42339873314336535</v>
      </c>
    </row>
    <row r="115" spans="1:14" x14ac:dyDescent="0.2">
      <c r="A115" s="96">
        <v>30007</v>
      </c>
      <c r="B115" s="97" t="s">
        <v>279</v>
      </c>
      <c r="C115" s="97" t="s">
        <v>280</v>
      </c>
      <c r="D115" s="96" t="s">
        <v>284</v>
      </c>
      <c r="E115" s="98">
        <v>401</v>
      </c>
      <c r="F115" s="99">
        <v>155</v>
      </c>
      <c r="G115" s="98">
        <v>556</v>
      </c>
      <c r="H115" s="98">
        <v>12683</v>
      </c>
      <c r="I115" s="99">
        <v>1815</v>
      </c>
      <c r="J115" s="98">
        <v>14498</v>
      </c>
      <c r="K115" s="100">
        <v>3.8350000000000002E-2</v>
      </c>
      <c r="M115">
        <f t="shared" si="2"/>
        <v>0.27877697841726617</v>
      </c>
      <c r="N115">
        <f t="shared" si="3"/>
        <v>0.1251896813353566</v>
      </c>
    </row>
    <row r="116" spans="1:14" x14ac:dyDescent="0.2">
      <c r="A116" s="96">
        <v>30010</v>
      </c>
      <c r="B116" s="97" t="s">
        <v>279</v>
      </c>
      <c r="C116" s="97" t="s">
        <v>280</v>
      </c>
      <c r="D116" s="96" t="s">
        <v>285</v>
      </c>
      <c r="E116" s="98">
        <v>1905</v>
      </c>
      <c r="F116" s="99">
        <v>0</v>
      </c>
      <c r="G116" s="98">
        <v>1905</v>
      </c>
      <c r="H116" s="98">
        <v>19843</v>
      </c>
      <c r="I116" s="99">
        <v>0</v>
      </c>
      <c r="J116" s="98">
        <v>19843</v>
      </c>
      <c r="K116" s="100">
        <v>9.6000000000000002E-2</v>
      </c>
      <c r="M116">
        <f t="shared" si="2"/>
        <v>0</v>
      </c>
      <c r="N116">
        <f t="shared" si="3"/>
        <v>0</v>
      </c>
    </row>
    <row r="117" spans="1:14" x14ac:dyDescent="0.2">
      <c r="A117" s="96">
        <v>30011</v>
      </c>
      <c r="B117" s="97" t="s">
        <v>279</v>
      </c>
      <c r="C117" s="97" t="s">
        <v>280</v>
      </c>
      <c r="D117" s="96" t="s">
        <v>286</v>
      </c>
      <c r="E117" s="98">
        <v>595</v>
      </c>
      <c r="F117" s="99">
        <v>0</v>
      </c>
      <c r="G117" s="98">
        <v>595</v>
      </c>
      <c r="H117" s="98">
        <v>19590</v>
      </c>
      <c r="I117" s="99">
        <v>7</v>
      </c>
      <c r="J117" s="98">
        <v>19597</v>
      </c>
      <c r="K117" s="100">
        <v>3.0360000000000002E-2</v>
      </c>
      <c r="M117">
        <f t="shared" si="2"/>
        <v>0</v>
      </c>
      <c r="N117">
        <f t="shared" si="3"/>
        <v>3.571975302342195E-4</v>
      </c>
    </row>
    <row r="118" spans="1:14" x14ac:dyDescent="0.2">
      <c r="A118" s="96">
        <v>30012</v>
      </c>
      <c r="B118" s="97" t="s">
        <v>279</v>
      </c>
      <c r="C118" s="97" t="s">
        <v>280</v>
      </c>
      <c r="D118" s="96" t="s">
        <v>287</v>
      </c>
      <c r="E118" s="98">
        <v>439</v>
      </c>
      <c r="F118" s="99">
        <v>114</v>
      </c>
      <c r="G118" s="98">
        <v>553</v>
      </c>
      <c r="H118" s="98">
        <v>16976</v>
      </c>
      <c r="I118" s="99">
        <v>1321</v>
      </c>
      <c r="J118" s="98">
        <v>18297</v>
      </c>
      <c r="K118" s="100">
        <v>3.022E-2</v>
      </c>
      <c r="M118">
        <f t="shared" si="2"/>
        <v>0.20614828209764918</v>
      </c>
      <c r="N118">
        <f t="shared" si="3"/>
        <v>7.2197628026452423E-2</v>
      </c>
    </row>
    <row r="119" spans="1:14" x14ac:dyDescent="0.2">
      <c r="A119" s="96">
        <v>30013</v>
      </c>
      <c r="B119" s="97" t="s">
        <v>279</v>
      </c>
      <c r="C119" s="97" t="s">
        <v>280</v>
      </c>
      <c r="D119" s="96" t="s">
        <v>288</v>
      </c>
      <c r="E119" s="98">
        <v>1533</v>
      </c>
      <c r="F119" s="99">
        <v>0</v>
      </c>
      <c r="G119" s="98">
        <v>1533</v>
      </c>
      <c r="H119" s="98">
        <v>33976</v>
      </c>
      <c r="I119" s="99">
        <v>0</v>
      </c>
      <c r="J119" s="98">
        <v>33976</v>
      </c>
      <c r="K119" s="100">
        <v>4.512E-2</v>
      </c>
      <c r="M119">
        <f t="shared" si="2"/>
        <v>0</v>
      </c>
      <c r="N119">
        <f t="shared" si="3"/>
        <v>0</v>
      </c>
    </row>
    <row r="120" spans="1:14" x14ac:dyDescent="0.2">
      <c r="A120" s="96">
        <v>30014</v>
      </c>
      <c r="B120" s="97" t="s">
        <v>279</v>
      </c>
      <c r="C120" s="97" t="s">
        <v>280</v>
      </c>
      <c r="D120" s="96" t="s">
        <v>289</v>
      </c>
      <c r="E120" s="98">
        <v>521</v>
      </c>
      <c r="F120" s="99">
        <v>690</v>
      </c>
      <c r="G120" s="98">
        <v>1211</v>
      </c>
      <c r="H120" s="98">
        <v>15637</v>
      </c>
      <c r="I120" s="99">
        <v>14180</v>
      </c>
      <c r="J120" s="98">
        <v>29817</v>
      </c>
      <c r="K120" s="100">
        <v>4.061E-2</v>
      </c>
      <c r="M120">
        <f t="shared" si="2"/>
        <v>0.5697770437654831</v>
      </c>
      <c r="N120">
        <f t="shared" si="3"/>
        <v>0.47556762920481604</v>
      </c>
    </row>
    <row r="121" spans="1:14" x14ac:dyDescent="0.2">
      <c r="A121" s="96">
        <v>30016</v>
      </c>
      <c r="B121" s="97" t="s">
        <v>279</v>
      </c>
      <c r="C121" s="97" t="s">
        <v>280</v>
      </c>
      <c r="D121" s="96" t="s">
        <v>290</v>
      </c>
      <c r="E121" s="98">
        <v>539</v>
      </c>
      <c r="F121" s="99">
        <v>559</v>
      </c>
      <c r="G121" s="98">
        <v>1098</v>
      </c>
      <c r="H121" s="98">
        <v>9163</v>
      </c>
      <c r="I121" s="99">
        <v>4054</v>
      </c>
      <c r="J121" s="98">
        <v>13217</v>
      </c>
      <c r="K121" s="100">
        <v>8.3070000000000005E-2</v>
      </c>
      <c r="M121">
        <f t="shared" si="2"/>
        <v>0.50910746812386154</v>
      </c>
      <c r="N121">
        <f t="shared" si="3"/>
        <v>0.30672618597261103</v>
      </c>
    </row>
    <row r="122" spans="1:14" x14ac:dyDescent="0.2">
      <c r="A122" s="96">
        <v>30017</v>
      </c>
      <c r="B122" s="97" t="s">
        <v>279</v>
      </c>
      <c r="C122" s="97" t="s">
        <v>280</v>
      </c>
      <c r="D122" s="96" t="s">
        <v>291</v>
      </c>
      <c r="E122" s="98">
        <v>189</v>
      </c>
      <c r="F122" s="99">
        <v>218</v>
      </c>
      <c r="G122" s="98">
        <v>407</v>
      </c>
      <c r="H122" s="98">
        <v>5930</v>
      </c>
      <c r="I122" s="99">
        <v>2260</v>
      </c>
      <c r="J122" s="98">
        <v>8190</v>
      </c>
      <c r="K122" s="100">
        <v>4.9689999999999998E-2</v>
      </c>
      <c r="M122">
        <f t="shared" si="2"/>
        <v>0.53562653562653562</v>
      </c>
      <c r="N122">
        <f t="shared" si="3"/>
        <v>0.27594627594627597</v>
      </c>
    </row>
    <row r="123" spans="1:14" x14ac:dyDescent="0.2">
      <c r="A123" s="96">
        <v>30018</v>
      </c>
      <c r="B123" s="97" t="s">
        <v>168</v>
      </c>
      <c r="C123" s="97" t="s">
        <v>280</v>
      </c>
      <c r="D123" s="96" t="s">
        <v>292</v>
      </c>
      <c r="E123" s="98">
        <v>437</v>
      </c>
      <c r="F123" s="99">
        <v>53</v>
      </c>
      <c r="G123" s="98">
        <v>490</v>
      </c>
      <c r="H123" s="98">
        <v>7206</v>
      </c>
      <c r="I123" s="99">
        <v>617</v>
      </c>
      <c r="J123" s="98">
        <v>7823</v>
      </c>
      <c r="K123" s="100">
        <v>6.2640000000000001E-2</v>
      </c>
      <c r="M123">
        <f t="shared" si="2"/>
        <v>0.10816326530612246</v>
      </c>
      <c r="N123">
        <f t="shared" si="3"/>
        <v>7.8869998721718015E-2</v>
      </c>
    </row>
    <row r="124" spans="1:14" x14ac:dyDescent="0.2">
      <c r="A124" s="96">
        <v>30019</v>
      </c>
      <c r="B124" s="97" t="s">
        <v>279</v>
      </c>
      <c r="C124" s="97" t="s">
        <v>280</v>
      </c>
      <c r="D124" s="96" t="s">
        <v>293</v>
      </c>
      <c r="E124" s="98">
        <v>274</v>
      </c>
      <c r="F124" s="99">
        <v>91</v>
      </c>
      <c r="G124" s="98">
        <v>365</v>
      </c>
      <c r="H124" s="98">
        <v>3020</v>
      </c>
      <c r="I124" s="99">
        <v>1208</v>
      </c>
      <c r="J124" s="98">
        <v>4228</v>
      </c>
      <c r="K124" s="100">
        <v>8.6330000000000004E-2</v>
      </c>
      <c r="M124">
        <f t="shared" si="2"/>
        <v>0.24931506849315069</v>
      </c>
      <c r="N124">
        <f t="shared" si="3"/>
        <v>0.2857142857142857</v>
      </c>
    </row>
    <row r="125" spans="1:14" x14ac:dyDescent="0.2">
      <c r="A125" s="96">
        <v>30022</v>
      </c>
      <c r="B125" s="97" t="s">
        <v>279</v>
      </c>
      <c r="C125" s="97" t="s">
        <v>280</v>
      </c>
      <c r="D125" s="96" t="s">
        <v>294</v>
      </c>
      <c r="E125" s="98">
        <v>1327</v>
      </c>
      <c r="F125" s="99">
        <v>575</v>
      </c>
      <c r="G125" s="98">
        <v>1902</v>
      </c>
      <c r="H125" s="98">
        <v>6402</v>
      </c>
      <c r="I125" s="99">
        <v>3307</v>
      </c>
      <c r="J125" s="98">
        <v>9709</v>
      </c>
      <c r="K125" s="100">
        <v>0.19589999999999999</v>
      </c>
      <c r="M125">
        <f t="shared" si="2"/>
        <v>0.30231335436382756</v>
      </c>
      <c r="N125">
        <f t="shared" si="3"/>
        <v>0.34061180348130599</v>
      </c>
    </row>
    <row r="126" spans="1:14" x14ac:dyDescent="0.2">
      <c r="A126" s="96">
        <v>30023</v>
      </c>
      <c r="B126" s="97" t="s">
        <v>279</v>
      </c>
      <c r="C126" s="97" t="s">
        <v>280</v>
      </c>
      <c r="D126" s="96" t="s">
        <v>295</v>
      </c>
      <c r="E126" s="98">
        <v>1408</v>
      </c>
      <c r="F126" s="99">
        <v>193</v>
      </c>
      <c r="G126" s="98">
        <v>1601</v>
      </c>
      <c r="H126" s="98">
        <v>17225</v>
      </c>
      <c r="I126" s="99">
        <v>1390</v>
      </c>
      <c r="J126" s="98">
        <v>18615</v>
      </c>
      <c r="K126" s="100">
        <v>8.6010000000000003E-2</v>
      </c>
      <c r="M126">
        <f t="shared" si="2"/>
        <v>0.12054965646470955</v>
      </c>
      <c r="N126">
        <f t="shared" si="3"/>
        <v>7.467096427612141E-2</v>
      </c>
    </row>
    <row r="127" spans="1:14" x14ac:dyDescent="0.2">
      <c r="A127" s="96">
        <v>30024</v>
      </c>
      <c r="B127" s="97" t="s">
        <v>279</v>
      </c>
      <c r="C127" s="97" t="s">
        <v>280</v>
      </c>
      <c r="D127" s="96" t="s">
        <v>296</v>
      </c>
      <c r="E127" s="98">
        <v>1051</v>
      </c>
      <c r="F127" s="99">
        <v>1757</v>
      </c>
      <c r="G127" s="98">
        <v>2808</v>
      </c>
      <c r="H127" s="98">
        <v>21538</v>
      </c>
      <c r="I127" s="99">
        <v>13935</v>
      </c>
      <c r="J127" s="98">
        <v>35473</v>
      </c>
      <c r="K127" s="100">
        <v>7.9159999999999994E-2</v>
      </c>
      <c r="M127">
        <f t="shared" si="2"/>
        <v>0.62571225071225067</v>
      </c>
      <c r="N127">
        <f t="shared" si="3"/>
        <v>0.39283398641220085</v>
      </c>
    </row>
    <row r="128" spans="1:14" x14ac:dyDescent="0.2">
      <c r="A128" s="96">
        <v>30030</v>
      </c>
      <c r="B128" s="97" t="s">
        <v>168</v>
      </c>
      <c r="C128" s="97" t="s">
        <v>280</v>
      </c>
      <c r="D128" s="96" t="s">
        <v>297</v>
      </c>
      <c r="E128" s="98">
        <v>311</v>
      </c>
      <c r="F128" s="99">
        <v>779</v>
      </c>
      <c r="G128" s="98">
        <v>1090</v>
      </c>
      <c r="H128" s="98">
        <v>5245</v>
      </c>
      <c r="I128" s="99">
        <v>7472</v>
      </c>
      <c r="J128" s="98">
        <v>12717</v>
      </c>
      <c r="K128" s="100">
        <v>8.5709999999999995E-2</v>
      </c>
      <c r="M128">
        <f t="shared" si="2"/>
        <v>0.71467889908256876</v>
      </c>
      <c r="N128">
        <f t="shared" si="3"/>
        <v>0.58755995910985293</v>
      </c>
    </row>
    <row r="129" spans="1:14" x14ac:dyDescent="0.2">
      <c r="A129" s="96">
        <v>30033</v>
      </c>
      <c r="B129" s="97" t="s">
        <v>168</v>
      </c>
      <c r="C129" s="97" t="s">
        <v>280</v>
      </c>
      <c r="D129" s="96" t="s">
        <v>298</v>
      </c>
      <c r="E129" s="98">
        <v>141</v>
      </c>
      <c r="F129" s="99">
        <v>0</v>
      </c>
      <c r="G129" s="98">
        <v>141</v>
      </c>
      <c r="H129" s="98">
        <v>4324</v>
      </c>
      <c r="I129" s="99">
        <v>0</v>
      </c>
      <c r="J129" s="98">
        <v>4324</v>
      </c>
      <c r="K129" s="100">
        <v>3.261E-2</v>
      </c>
      <c r="M129">
        <f t="shared" si="2"/>
        <v>0</v>
      </c>
      <c r="N129">
        <f t="shared" si="3"/>
        <v>0</v>
      </c>
    </row>
    <row r="130" spans="1:14" x14ac:dyDescent="0.2">
      <c r="A130" s="96">
        <v>30036</v>
      </c>
      <c r="B130" s="97" t="s">
        <v>279</v>
      </c>
      <c r="C130" s="97" t="s">
        <v>280</v>
      </c>
      <c r="D130" s="96" t="s">
        <v>299</v>
      </c>
      <c r="E130" s="98">
        <v>707</v>
      </c>
      <c r="F130" s="99">
        <v>0</v>
      </c>
      <c r="G130" s="98">
        <v>707</v>
      </c>
      <c r="H130" s="98">
        <v>16246</v>
      </c>
      <c r="I130" s="99">
        <v>0</v>
      </c>
      <c r="J130" s="98">
        <v>16246</v>
      </c>
      <c r="K130" s="100">
        <v>4.3520000000000003E-2</v>
      </c>
      <c r="M130">
        <f t="shared" si="2"/>
        <v>0</v>
      </c>
      <c r="N130">
        <f t="shared" si="3"/>
        <v>0</v>
      </c>
    </row>
    <row r="131" spans="1:14" x14ac:dyDescent="0.2">
      <c r="A131" s="96">
        <v>30037</v>
      </c>
      <c r="B131" s="97" t="s">
        <v>279</v>
      </c>
      <c r="C131" s="97" t="s">
        <v>280</v>
      </c>
      <c r="D131" s="96" t="s">
        <v>300</v>
      </c>
      <c r="E131" s="98">
        <v>374</v>
      </c>
      <c r="F131" s="99">
        <v>0</v>
      </c>
      <c r="G131" s="98">
        <v>374</v>
      </c>
      <c r="H131" s="98">
        <v>5699</v>
      </c>
      <c r="I131" s="99">
        <v>28</v>
      </c>
      <c r="J131" s="98">
        <v>5727</v>
      </c>
      <c r="K131" s="100">
        <v>6.5299999999999997E-2</v>
      </c>
      <c r="M131">
        <f t="shared" si="2"/>
        <v>0</v>
      </c>
      <c r="N131">
        <f t="shared" si="3"/>
        <v>4.8891217042081369E-3</v>
      </c>
    </row>
    <row r="132" spans="1:14" x14ac:dyDescent="0.2">
      <c r="A132" s="96">
        <v>30038</v>
      </c>
      <c r="B132" s="97" t="s">
        <v>279</v>
      </c>
      <c r="C132" s="97" t="s">
        <v>280</v>
      </c>
      <c r="D132" s="96" t="s">
        <v>301</v>
      </c>
      <c r="E132" s="98">
        <v>393</v>
      </c>
      <c r="F132" s="99">
        <v>401</v>
      </c>
      <c r="G132" s="98">
        <v>794</v>
      </c>
      <c r="H132" s="98">
        <v>26618</v>
      </c>
      <c r="I132" s="99">
        <v>14425</v>
      </c>
      <c r="J132" s="98">
        <v>41043</v>
      </c>
      <c r="K132" s="100">
        <v>1.9349999999999999E-2</v>
      </c>
      <c r="M132">
        <f t="shared" ref="M132:M195" si="4">F132/G132</f>
        <v>0.50503778337531491</v>
      </c>
      <c r="N132">
        <f t="shared" ref="N132:N195" si="5">I132/J132</f>
        <v>0.35146066320688057</v>
      </c>
    </row>
    <row r="133" spans="1:14" x14ac:dyDescent="0.2">
      <c r="A133" s="96">
        <v>30043</v>
      </c>
      <c r="B133" s="97" t="s">
        <v>279</v>
      </c>
      <c r="C133" s="97" t="s">
        <v>280</v>
      </c>
      <c r="D133" s="96" t="s">
        <v>302</v>
      </c>
      <c r="E133" s="98">
        <v>299</v>
      </c>
      <c r="F133" s="99">
        <v>110</v>
      </c>
      <c r="G133" s="98">
        <v>409</v>
      </c>
      <c r="H133" s="98">
        <v>8818</v>
      </c>
      <c r="I133" s="99">
        <v>810</v>
      </c>
      <c r="J133" s="98">
        <v>9628</v>
      </c>
      <c r="K133" s="100">
        <v>4.2479999999999997E-2</v>
      </c>
      <c r="M133">
        <f t="shared" si="4"/>
        <v>0.26894865525672373</v>
      </c>
      <c r="N133">
        <f t="shared" si="5"/>
        <v>8.4129621936019944E-2</v>
      </c>
    </row>
    <row r="134" spans="1:14" x14ac:dyDescent="0.2">
      <c r="A134" s="96">
        <v>30055</v>
      </c>
      <c r="B134" s="97" t="s">
        <v>279</v>
      </c>
      <c r="C134" s="97" t="s">
        <v>280</v>
      </c>
      <c r="D134" s="96" t="s">
        <v>303</v>
      </c>
      <c r="E134" s="98">
        <v>553</v>
      </c>
      <c r="F134" s="99">
        <v>334</v>
      </c>
      <c r="G134" s="98">
        <v>887</v>
      </c>
      <c r="H134" s="98">
        <v>16387</v>
      </c>
      <c r="I134" s="99">
        <v>3168</v>
      </c>
      <c r="J134" s="98">
        <v>19555</v>
      </c>
      <c r="K134" s="100">
        <v>4.5359999999999998E-2</v>
      </c>
      <c r="M134">
        <f t="shared" si="4"/>
        <v>0.3765501691093574</v>
      </c>
      <c r="N134">
        <f t="shared" si="5"/>
        <v>0.16200460240347736</v>
      </c>
    </row>
    <row r="135" spans="1:14" x14ac:dyDescent="0.2">
      <c r="A135" s="96">
        <v>30060</v>
      </c>
      <c r="B135" s="97" t="s">
        <v>279</v>
      </c>
      <c r="C135" s="97" t="s">
        <v>280</v>
      </c>
      <c r="D135" s="96" t="s">
        <v>304</v>
      </c>
      <c r="E135" s="98">
        <v>15</v>
      </c>
      <c r="F135" s="99">
        <v>0</v>
      </c>
      <c r="G135" s="98">
        <v>15</v>
      </c>
      <c r="H135" s="98">
        <v>473</v>
      </c>
      <c r="I135" s="99">
        <v>0</v>
      </c>
      <c r="J135" s="98">
        <v>473</v>
      </c>
      <c r="K135" s="100">
        <v>3.1710000000000002E-2</v>
      </c>
      <c r="M135">
        <f t="shared" si="4"/>
        <v>0</v>
      </c>
      <c r="N135">
        <f t="shared" si="5"/>
        <v>0</v>
      </c>
    </row>
    <row r="136" spans="1:14" x14ac:dyDescent="0.2">
      <c r="A136" s="96">
        <v>30061</v>
      </c>
      <c r="B136" s="97" t="s">
        <v>279</v>
      </c>
      <c r="C136" s="97" t="s">
        <v>280</v>
      </c>
      <c r="D136" s="96" t="s">
        <v>305</v>
      </c>
      <c r="E136" s="98">
        <v>396</v>
      </c>
      <c r="F136" s="99">
        <v>844</v>
      </c>
      <c r="G136" s="98">
        <v>1240</v>
      </c>
      <c r="H136" s="98">
        <v>40456</v>
      </c>
      <c r="I136" s="99">
        <v>32156</v>
      </c>
      <c r="J136" s="98">
        <v>72612</v>
      </c>
      <c r="K136" s="100">
        <v>1.7080000000000001E-2</v>
      </c>
      <c r="M136">
        <f t="shared" si="4"/>
        <v>0.6806451612903226</v>
      </c>
      <c r="N136">
        <f t="shared" si="5"/>
        <v>0.44284691235608442</v>
      </c>
    </row>
    <row r="137" spans="1:14" x14ac:dyDescent="0.2">
      <c r="A137" s="96">
        <v>30062</v>
      </c>
      <c r="B137" s="97" t="s">
        <v>279</v>
      </c>
      <c r="C137" s="97" t="s">
        <v>280</v>
      </c>
      <c r="D137" s="96" t="s">
        <v>306</v>
      </c>
      <c r="E137" s="98">
        <v>152</v>
      </c>
      <c r="F137" s="99">
        <v>0</v>
      </c>
      <c r="G137" s="98">
        <v>152</v>
      </c>
      <c r="H137" s="98">
        <v>4795</v>
      </c>
      <c r="I137" s="99">
        <v>0</v>
      </c>
      <c r="J137" s="98">
        <v>4795</v>
      </c>
      <c r="K137" s="100">
        <v>3.1699999999999999E-2</v>
      </c>
      <c r="M137">
        <f t="shared" si="4"/>
        <v>0</v>
      </c>
      <c r="N137">
        <f t="shared" si="5"/>
        <v>0</v>
      </c>
    </row>
    <row r="138" spans="1:14" x14ac:dyDescent="0.2">
      <c r="A138" s="96">
        <v>30064</v>
      </c>
      <c r="B138" s="97" t="s">
        <v>279</v>
      </c>
      <c r="C138" s="97" t="s">
        <v>280</v>
      </c>
      <c r="D138" s="96" t="s">
        <v>307</v>
      </c>
      <c r="E138" s="98">
        <v>2290</v>
      </c>
      <c r="F138" s="99">
        <v>727</v>
      </c>
      <c r="G138" s="98">
        <v>3017</v>
      </c>
      <c r="H138" s="98">
        <v>22962</v>
      </c>
      <c r="I138" s="99">
        <v>7948</v>
      </c>
      <c r="J138" s="98">
        <v>30910</v>
      </c>
      <c r="K138" s="100">
        <v>9.7610000000000002E-2</v>
      </c>
      <c r="M138">
        <f t="shared" si="4"/>
        <v>0.24096784885647995</v>
      </c>
      <c r="N138">
        <f t="shared" si="5"/>
        <v>0.25713361371724364</v>
      </c>
    </row>
    <row r="139" spans="1:14" x14ac:dyDescent="0.2">
      <c r="A139" s="96">
        <v>30065</v>
      </c>
      <c r="B139" s="97" t="s">
        <v>168</v>
      </c>
      <c r="C139" s="97" t="s">
        <v>280</v>
      </c>
      <c r="D139" s="96" t="s">
        <v>308</v>
      </c>
      <c r="E139" s="98">
        <v>864</v>
      </c>
      <c r="F139" s="99">
        <v>41</v>
      </c>
      <c r="G139" s="98">
        <v>905</v>
      </c>
      <c r="H139" s="98">
        <v>24695</v>
      </c>
      <c r="I139" s="99">
        <v>834</v>
      </c>
      <c r="J139" s="98">
        <v>25529</v>
      </c>
      <c r="K139" s="100">
        <v>3.5450000000000002E-2</v>
      </c>
      <c r="M139">
        <f t="shared" si="4"/>
        <v>4.5303867403314914E-2</v>
      </c>
      <c r="N139">
        <f t="shared" si="5"/>
        <v>3.2668729679971795E-2</v>
      </c>
    </row>
    <row r="140" spans="1:14" x14ac:dyDescent="0.2">
      <c r="A140" s="96">
        <v>30067</v>
      </c>
      <c r="B140" s="97" t="s">
        <v>279</v>
      </c>
      <c r="C140" s="97" t="s">
        <v>280</v>
      </c>
      <c r="D140" s="96" t="s">
        <v>309</v>
      </c>
      <c r="E140" s="98">
        <v>62</v>
      </c>
      <c r="F140" s="99">
        <v>0</v>
      </c>
      <c r="G140" s="98">
        <v>62</v>
      </c>
      <c r="H140" s="98">
        <v>1973</v>
      </c>
      <c r="I140" s="99">
        <v>0</v>
      </c>
      <c r="J140" s="98">
        <v>1973</v>
      </c>
      <c r="K140" s="100">
        <v>3.1419999999999997E-2</v>
      </c>
      <c r="M140">
        <f t="shared" si="4"/>
        <v>0</v>
      </c>
      <c r="N140">
        <f t="shared" si="5"/>
        <v>0</v>
      </c>
    </row>
    <row r="141" spans="1:14" x14ac:dyDescent="0.2">
      <c r="A141" s="96">
        <v>30068</v>
      </c>
      <c r="B141" s="97" t="s">
        <v>279</v>
      </c>
      <c r="C141" s="97" t="s">
        <v>280</v>
      </c>
      <c r="D141" s="96" t="s">
        <v>310</v>
      </c>
      <c r="E141" s="98">
        <v>123</v>
      </c>
      <c r="F141" s="99">
        <v>0</v>
      </c>
      <c r="G141" s="98">
        <v>123</v>
      </c>
      <c r="H141" s="98">
        <v>3027</v>
      </c>
      <c r="I141" s="99">
        <v>0</v>
      </c>
      <c r="J141" s="98">
        <v>3027</v>
      </c>
      <c r="K141" s="100">
        <v>4.0629999999999999E-2</v>
      </c>
      <c r="M141">
        <f t="shared" si="4"/>
        <v>0</v>
      </c>
      <c r="N141">
        <f t="shared" si="5"/>
        <v>0</v>
      </c>
    </row>
    <row r="142" spans="1:14" x14ac:dyDescent="0.2">
      <c r="A142" s="96">
        <v>30069</v>
      </c>
      <c r="B142" s="97" t="s">
        <v>279</v>
      </c>
      <c r="C142" s="97" t="s">
        <v>280</v>
      </c>
      <c r="D142" s="96" t="s">
        <v>311</v>
      </c>
      <c r="E142" s="98">
        <v>192</v>
      </c>
      <c r="F142" s="99">
        <v>0</v>
      </c>
      <c r="G142" s="98">
        <v>192</v>
      </c>
      <c r="H142" s="98">
        <v>14447</v>
      </c>
      <c r="I142" s="99">
        <v>0</v>
      </c>
      <c r="J142" s="98">
        <v>14447</v>
      </c>
      <c r="K142" s="100">
        <v>1.329E-2</v>
      </c>
      <c r="M142">
        <f t="shared" si="4"/>
        <v>0</v>
      </c>
      <c r="N142">
        <f t="shared" si="5"/>
        <v>0</v>
      </c>
    </row>
    <row r="143" spans="1:14" x14ac:dyDescent="0.2">
      <c r="A143" s="96">
        <v>30071</v>
      </c>
      <c r="B143" s="97" t="s">
        <v>272</v>
      </c>
      <c r="C143" s="97" t="s">
        <v>280</v>
      </c>
      <c r="D143" s="96" t="s">
        <v>312</v>
      </c>
      <c r="E143" s="98">
        <v>792</v>
      </c>
      <c r="F143" s="99">
        <v>0</v>
      </c>
      <c r="G143" s="98">
        <v>792</v>
      </c>
      <c r="H143" s="98">
        <v>2407</v>
      </c>
      <c r="I143" s="99">
        <v>0</v>
      </c>
      <c r="J143" s="98">
        <v>2407</v>
      </c>
      <c r="K143" s="100">
        <v>0.32904</v>
      </c>
      <c r="M143">
        <f t="shared" si="4"/>
        <v>0</v>
      </c>
      <c r="N143">
        <f t="shared" si="5"/>
        <v>0</v>
      </c>
    </row>
    <row r="144" spans="1:14" x14ac:dyDescent="0.2">
      <c r="A144" s="96">
        <v>30073</v>
      </c>
      <c r="B144" s="97" t="s">
        <v>272</v>
      </c>
      <c r="C144" s="97" t="s">
        <v>280</v>
      </c>
      <c r="D144" s="96" t="s">
        <v>313</v>
      </c>
      <c r="E144" s="98">
        <v>1388</v>
      </c>
      <c r="F144" s="99">
        <v>0</v>
      </c>
      <c r="G144" s="98">
        <v>1388</v>
      </c>
      <c r="H144" s="98">
        <v>3709</v>
      </c>
      <c r="I144" s="99">
        <v>0</v>
      </c>
      <c r="J144" s="98">
        <v>3709</v>
      </c>
      <c r="K144" s="100">
        <v>0.37422</v>
      </c>
      <c r="M144">
        <f t="shared" si="4"/>
        <v>0</v>
      </c>
      <c r="N144">
        <f t="shared" si="5"/>
        <v>0</v>
      </c>
    </row>
    <row r="145" spans="1:14" x14ac:dyDescent="0.2">
      <c r="A145" s="96">
        <v>30074</v>
      </c>
      <c r="B145" s="97" t="s">
        <v>272</v>
      </c>
      <c r="C145" s="97" t="s">
        <v>280</v>
      </c>
      <c r="D145" s="96" t="s">
        <v>314</v>
      </c>
      <c r="E145" s="98">
        <v>41</v>
      </c>
      <c r="F145" s="99">
        <v>0</v>
      </c>
      <c r="G145" s="98">
        <v>41</v>
      </c>
      <c r="H145" s="98">
        <v>130</v>
      </c>
      <c r="I145" s="99">
        <v>0</v>
      </c>
      <c r="J145" s="98">
        <v>130</v>
      </c>
      <c r="K145" s="100">
        <v>0.31537999999999999</v>
      </c>
      <c r="M145">
        <f t="shared" si="4"/>
        <v>0</v>
      </c>
      <c r="N145">
        <f t="shared" si="5"/>
        <v>0</v>
      </c>
    </row>
    <row r="146" spans="1:14" x14ac:dyDescent="0.2">
      <c r="A146" s="96">
        <v>30077</v>
      </c>
      <c r="B146" s="97" t="s">
        <v>272</v>
      </c>
      <c r="C146" s="97" t="s">
        <v>280</v>
      </c>
      <c r="D146" s="96" t="s">
        <v>315</v>
      </c>
      <c r="E146" s="98">
        <v>60</v>
      </c>
      <c r="F146" s="99">
        <v>0</v>
      </c>
      <c r="G146" s="98">
        <v>60</v>
      </c>
      <c r="H146" s="98">
        <v>159</v>
      </c>
      <c r="I146" s="99">
        <v>0</v>
      </c>
      <c r="J146" s="98">
        <v>159</v>
      </c>
      <c r="K146" s="100">
        <v>0.37735999999999997</v>
      </c>
      <c r="M146">
        <f t="shared" si="4"/>
        <v>0</v>
      </c>
      <c r="N146">
        <f t="shared" si="5"/>
        <v>0</v>
      </c>
    </row>
    <row r="147" spans="1:14" x14ac:dyDescent="0.2">
      <c r="A147" s="96">
        <v>30078</v>
      </c>
      <c r="B147" s="97" t="s">
        <v>272</v>
      </c>
      <c r="C147" s="97" t="s">
        <v>280</v>
      </c>
      <c r="D147" s="96" t="s">
        <v>316</v>
      </c>
      <c r="E147" s="98">
        <v>301</v>
      </c>
      <c r="F147" s="99">
        <v>0</v>
      </c>
      <c r="G147" s="98">
        <v>301</v>
      </c>
      <c r="H147" s="98">
        <v>2019</v>
      </c>
      <c r="I147" s="99">
        <v>0</v>
      </c>
      <c r="J147" s="98">
        <v>2019</v>
      </c>
      <c r="K147" s="100">
        <v>0.14907999999999999</v>
      </c>
      <c r="M147">
        <f t="shared" si="4"/>
        <v>0</v>
      </c>
      <c r="N147">
        <f t="shared" si="5"/>
        <v>0</v>
      </c>
    </row>
    <row r="148" spans="1:14" x14ac:dyDescent="0.2">
      <c r="A148" s="96">
        <v>30083</v>
      </c>
      <c r="B148" s="97" t="s">
        <v>168</v>
      </c>
      <c r="C148" s="97" t="s">
        <v>280</v>
      </c>
      <c r="D148" s="96" t="s">
        <v>317</v>
      </c>
      <c r="E148" s="98">
        <v>222</v>
      </c>
      <c r="F148" s="99">
        <v>235</v>
      </c>
      <c r="G148" s="98">
        <v>457</v>
      </c>
      <c r="H148" s="98">
        <v>5602</v>
      </c>
      <c r="I148" s="99">
        <v>2702</v>
      </c>
      <c r="J148" s="98">
        <v>8304</v>
      </c>
      <c r="K148" s="100">
        <v>5.5030000000000003E-2</v>
      </c>
      <c r="M148">
        <f t="shared" si="4"/>
        <v>0.51422319474835887</v>
      </c>
      <c r="N148">
        <f t="shared" si="5"/>
        <v>0.32538535645472061</v>
      </c>
    </row>
    <row r="149" spans="1:14" x14ac:dyDescent="0.2">
      <c r="A149" s="96">
        <v>30084</v>
      </c>
      <c r="B149" s="97" t="s">
        <v>272</v>
      </c>
      <c r="C149" s="97" t="s">
        <v>280</v>
      </c>
      <c r="D149" s="96" t="s">
        <v>318</v>
      </c>
      <c r="E149" s="98">
        <v>705</v>
      </c>
      <c r="F149" s="99">
        <v>0</v>
      </c>
      <c r="G149" s="98">
        <v>705</v>
      </c>
      <c r="H149" s="98">
        <v>1752</v>
      </c>
      <c r="I149" s="99">
        <v>0</v>
      </c>
      <c r="J149" s="98">
        <v>1752</v>
      </c>
      <c r="K149" s="100">
        <v>0.40239999999999998</v>
      </c>
      <c r="M149">
        <f t="shared" si="4"/>
        <v>0</v>
      </c>
      <c r="N149">
        <f t="shared" si="5"/>
        <v>0</v>
      </c>
    </row>
    <row r="150" spans="1:14" x14ac:dyDescent="0.2">
      <c r="A150" s="96">
        <v>30085</v>
      </c>
      <c r="B150" s="97" t="s">
        <v>168</v>
      </c>
      <c r="C150" s="97" t="s">
        <v>280</v>
      </c>
      <c r="D150" s="96" t="s">
        <v>219</v>
      </c>
      <c r="E150" s="98">
        <v>798</v>
      </c>
      <c r="F150" s="99">
        <v>0</v>
      </c>
      <c r="G150" s="98">
        <v>798</v>
      </c>
      <c r="H150" s="98">
        <v>24146</v>
      </c>
      <c r="I150" s="99">
        <v>0</v>
      </c>
      <c r="J150" s="98">
        <v>24146</v>
      </c>
      <c r="K150" s="100">
        <v>3.3050000000000003E-2</v>
      </c>
      <c r="M150">
        <f t="shared" si="4"/>
        <v>0</v>
      </c>
      <c r="N150">
        <f t="shared" si="5"/>
        <v>0</v>
      </c>
    </row>
    <row r="151" spans="1:14" x14ac:dyDescent="0.2">
      <c r="A151" s="96">
        <v>30087</v>
      </c>
      <c r="B151" s="97" t="s">
        <v>279</v>
      </c>
      <c r="C151" s="97" t="s">
        <v>280</v>
      </c>
      <c r="D151" s="96" t="s">
        <v>319</v>
      </c>
      <c r="E151" s="98">
        <v>287</v>
      </c>
      <c r="F151" s="99">
        <v>215</v>
      </c>
      <c r="G151" s="98">
        <v>502</v>
      </c>
      <c r="H151" s="98">
        <v>33744</v>
      </c>
      <c r="I151" s="99">
        <v>11422</v>
      </c>
      <c r="J151" s="98">
        <v>45166</v>
      </c>
      <c r="K151" s="100">
        <v>1.111E-2</v>
      </c>
      <c r="M151">
        <f t="shared" si="4"/>
        <v>0.42828685258964144</v>
      </c>
      <c r="N151">
        <f t="shared" si="5"/>
        <v>0.25288934154009651</v>
      </c>
    </row>
    <row r="152" spans="1:14" x14ac:dyDescent="0.2">
      <c r="A152" s="96">
        <v>30088</v>
      </c>
      <c r="B152" s="97" t="s">
        <v>168</v>
      </c>
      <c r="C152" s="97" t="s">
        <v>280</v>
      </c>
      <c r="D152" s="96" t="s">
        <v>320</v>
      </c>
      <c r="E152" s="98">
        <v>597</v>
      </c>
      <c r="F152" s="99">
        <v>107</v>
      </c>
      <c r="G152" s="98">
        <v>704</v>
      </c>
      <c r="H152" s="98">
        <v>32353</v>
      </c>
      <c r="I152" s="99">
        <v>2120</v>
      </c>
      <c r="J152" s="98">
        <v>34473</v>
      </c>
      <c r="K152" s="100">
        <v>2.0420000000000001E-2</v>
      </c>
      <c r="M152">
        <f t="shared" si="4"/>
        <v>0.15198863636363635</v>
      </c>
      <c r="N152">
        <f t="shared" si="5"/>
        <v>6.1497403765265572E-2</v>
      </c>
    </row>
    <row r="153" spans="1:14" x14ac:dyDescent="0.2">
      <c r="A153" s="96">
        <v>30089</v>
      </c>
      <c r="B153" s="97" t="s">
        <v>168</v>
      </c>
      <c r="C153" s="97" t="s">
        <v>280</v>
      </c>
      <c r="D153" s="96" t="s">
        <v>321</v>
      </c>
      <c r="E153" s="98">
        <v>862</v>
      </c>
      <c r="F153" s="99">
        <v>393</v>
      </c>
      <c r="G153" s="98">
        <v>1255</v>
      </c>
      <c r="H153" s="98">
        <v>21547</v>
      </c>
      <c r="I153" s="99">
        <v>3588</v>
      </c>
      <c r="J153" s="98">
        <v>25135</v>
      </c>
      <c r="K153" s="100">
        <v>4.9930000000000002E-2</v>
      </c>
      <c r="M153">
        <f t="shared" si="4"/>
        <v>0.31314741035856575</v>
      </c>
      <c r="N153">
        <f t="shared" si="5"/>
        <v>0.14274915456534712</v>
      </c>
    </row>
    <row r="154" spans="1:14" x14ac:dyDescent="0.2">
      <c r="A154" s="96">
        <v>30092</v>
      </c>
      <c r="B154" s="97" t="s">
        <v>279</v>
      </c>
      <c r="C154" s="97" t="s">
        <v>280</v>
      </c>
      <c r="D154" s="96" t="s">
        <v>322</v>
      </c>
      <c r="E154" s="98">
        <v>451</v>
      </c>
      <c r="F154" s="99">
        <v>5</v>
      </c>
      <c r="G154" s="98">
        <v>456</v>
      </c>
      <c r="H154" s="98">
        <v>9348</v>
      </c>
      <c r="I154" s="99">
        <v>5</v>
      </c>
      <c r="J154" s="98">
        <v>9353</v>
      </c>
      <c r="K154" s="100">
        <v>4.8750000000000002E-2</v>
      </c>
      <c r="M154">
        <f t="shared" si="4"/>
        <v>1.0964912280701754E-2</v>
      </c>
      <c r="N154">
        <f t="shared" si="5"/>
        <v>5.3458783278092592E-4</v>
      </c>
    </row>
    <row r="155" spans="1:14" x14ac:dyDescent="0.2">
      <c r="A155" s="96">
        <v>30093</v>
      </c>
      <c r="B155" s="97" t="s">
        <v>279</v>
      </c>
      <c r="C155" s="97" t="s">
        <v>280</v>
      </c>
      <c r="D155" s="96" t="s">
        <v>323</v>
      </c>
      <c r="E155" s="98">
        <v>457</v>
      </c>
      <c r="F155" s="99">
        <v>280</v>
      </c>
      <c r="G155" s="98">
        <v>737</v>
      </c>
      <c r="H155" s="98">
        <v>27835</v>
      </c>
      <c r="I155" s="99">
        <v>14104</v>
      </c>
      <c r="J155" s="98">
        <v>41939</v>
      </c>
      <c r="K155" s="100">
        <v>1.7569999999999999E-2</v>
      </c>
      <c r="M155">
        <f t="shared" si="4"/>
        <v>0.37991858887381275</v>
      </c>
      <c r="N155">
        <f t="shared" si="5"/>
        <v>0.33629795655595029</v>
      </c>
    </row>
    <row r="156" spans="1:14" x14ac:dyDescent="0.2">
      <c r="A156" s="96">
        <v>30094</v>
      </c>
      <c r="B156" s="97" t="s">
        <v>168</v>
      </c>
      <c r="C156" s="97" t="s">
        <v>280</v>
      </c>
      <c r="D156" s="96" t="s">
        <v>324</v>
      </c>
      <c r="E156" s="98">
        <v>181</v>
      </c>
      <c r="F156" s="99">
        <v>328</v>
      </c>
      <c r="G156" s="98">
        <v>509</v>
      </c>
      <c r="H156" s="98">
        <v>6631</v>
      </c>
      <c r="I156" s="99">
        <v>5839</v>
      </c>
      <c r="J156" s="98">
        <v>12470</v>
      </c>
      <c r="K156" s="100">
        <v>4.0820000000000002E-2</v>
      </c>
      <c r="M156">
        <f t="shared" si="4"/>
        <v>0.64440078585461691</v>
      </c>
      <c r="N156">
        <f t="shared" si="5"/>
        <v>0.46824378508420206</v>
      </c>
    </row>
    <row r="157" spans="1:14" x14ac:dyDescent="0.2">
      <c r="A157" s="96">
        <v>30099</v>
      </c>
      <c r="B157" s="97" t="s">
        <v>279</v>
      </c>
      <c r="C157" s="97" t="s">
        <v>280</v>
      </c>
      <c r="D157" s="96" t="s">
        <v>325</v>
      </c>
      <c r="E157" s="98">
        <v>12</v>
      </c>
      <c r="F157" s="99">
        <v>0</v>
      </c>
      <c r="G157" s="98">
        <v>12</v>
      </c>
      <c r="H157" s="98">
        <v>533</v>
      </c>
      <c r="I157" s="99">
        <v>0</v>
      </c>
      <c r="J157" s="98">
        <v>533</v>
      </c>
      <c r="K157" s="100">
        <v>2.2509999999999999E-2</v>
      </c>
      <c r="M157">
        <f t="shared" si="4"/>
        <v>0</v>
      </c>
      <c r="N157">
        <f t="shared" si="5"/>
        <v>0</v>
      </c>
    </row>
    <row r="158" spans="1:14" x14ac:dyDescent="0.2">
      <c r="A158" s="96">
        <v>30100</v>
      </c>
      <c r="B158" s="97" t="s">
        <v>168</v>
      </c>
      <c r="C158" s="97" t="s">
        <v>280</v>
      </c>
      <c r="D158" s="96" t="s">
        <v>326</v>
      </c>
      <c r="E158" s="98">
        <v>211</v>
      </c>
      <c r="F158" s="99">
        <v>0</v>
      </c>
      <c r="G158" s="98">
        <v>211</v>
      </c>
      <c r="H158" s="98">
        <v>6732</v>
      </c>
      <c r="I158" s="99">
        <v>0</v>
      </c>
      <c r="J158" s="98">
        <v>6732</v>
      </c>
      <c r="K158" s="100">
        <v>3.134E-2</v>
      </c>
      <c r="M158">
        <f t="shared" si="4"/>
        <v>0</v>
      </c>
      <c r="N158">
        <f t="shared" si="5"/>
        <v>0</v>
      </c>
    </row>
    <row r="159" spans="1:14" x14ac:dyDescent="0.2">
      <c r="A159" s="96">
        <v>30101</v>
      </c>
      <c r="B159" s="97" t="s">
        <v>168</v>
      </c>
      <c r="C159" s="97" t="s">
        <v>280</v>
      </c>
      <c r="D159" s="96" t="s">
        <v>327</v>
      </c>
      <c r="E159" s="98">
        <v>619</v>
      </c>
      <c r="F159" s="99">
        <v>40</v>
      </c>
      <c r="G159" s="98">
        <v>659</v>
      </c>
      <c r="H159" s="98">
        <v>15465</v>
      </c>
      <c r="I159" s="99">
        <v>522</v>
      </c>
      <c r="J159" s="98">
        <v>15987</v>
      </c>
      <c r="K159" s="100">
        <v>4.122E-2</v>
      </c>
      <c r="M159">
        <f t="shared" si="4"/>
        <v>6.0698027314112293E-2</v>
      </c>
      <c r="N159">
        <f t="shared" si="5"/>
        <v>3.2651529367611183E-2</v>
      </c>
    </row>
    <row r="160" spans="1:14" x14ac:dyDescent="0.2">
      <c r="A160" s="96">
        <v>30102</v>
      </c>
      <c r="B160" s="97" t="s">
        <v>168</v>
      </c>
      <c r="C160" s="97" t="s">
        <v>280</v>
      </c>
      <c r="D160" s="96" t="s">
        <v>328</v>
      </c>
      <c r="E160" s="98">
        <v>429</v>
      </c>
      <c r="F160" s="99">
        <v>0</v>
      </c>
      <c r="G160" s="98">
        <v>429</v>
      </c>
      <c r="H160" s="98">
        <v>10961</v>
      </c>
      <c r="I160" s="99">
        <v>0</v>
      </c>
      <c r="J160" s="98">
        <v>10961</v>
      </c>
      <c r="K160" s="100">
        <v>3.9140000000000001E-2</v>
      </c>
      <c r="M160">
        <f t="shared" si="4"/>
        <v>0</v>
      </c>
      <c r="N160">
        <f t="shared" si="5"/>
        <v>0</v>
      </c>
    </row>
    <row r="161" spans="1:14" x14ac:dyDescent="0.2">
      <c r="A161" s="96">
        <v>30103</v>
      </c>
      <c r="B161" s="97" t="s">
        <v>279</v>
      </c>
      <c r="C161" s="97" t="s">
        <v>280</v>
      </c>
      <c r="D161" s="96" t="s">
        <v>329</v>
      </c>
      <c r="E161" s="98">
        <v>419</v>
      </c>
      <c r="F161" s="99">
        <v>103</v>
      </c>
      <c r="G161" s="98">
        <v>522</v>
      </c>
      <c r="H161" s="98">
        <v>35237</v>
      </c>
      <c r="I161" s="99">
        <v>3196</v>
      </c>
      <c r="J161" s="98">
        <v>38433</v>
      </c>
      <c r="K161" s="100">
        <v>1.358E-2</v>
      </c>
      <c r="M161">
        <f t="shared" si="4"/>
        <v>0.19731800766283525</v>
      </c>
      <c r="N161">
        <f t="shared" si="5"/>
        <v>8.3157703015637602E-2</v>
      </c>
    </row>
    <row r="162" spans="1:14" x14ac:dyDescent="0.2">
      <c r="A162" s="96">
        <v>30105</v>
      </c>
      <c r="B162" s="97" t="s">
        <v>168</v>
      </c>
      <c r="C162" s="97" t="s">
        <v>280</v>
      </c>
      <c r="D162" s="96" t="s">
        <v>330</v>
      </c>
      <c r="E162" s="98">
        <v>110</v>
      </c>
      <c r="F162" s="99">
        <v>33</v>
      </c>
      <c r="G162" s="98">
        <v>143</v>
      </c>
      <c r="H162" s="98">
        <v>11325</v>
      </c>
      <c r="I162" s="99">
        <v>595</v>
      </c>
      <c r="J162" s="98">
        <v>11920</v>
      </c>
      <c r="K162" s="100">
        <v>1.2E-2</v>
      </c>
      <c r="M162">
        <f t="shared" si="4"/>
        <v>0.23076923076923078</v>
      </c>
      <c r="N162">
        <f t="shared" si="5"/>
        <v>4.9916107382550333E-2</v>
      </c>
    </row>
    <row r="163" spans="1:14" x14ac:dyDescent="0.2">
      <c r="A163" s="96">
        <v>30106</v>
      </c>
      <c r="B163" s="97" t="s">
        <v>279</v>
      </c>
      <c r="C163" s="97" t="s">
        <v>280</v>
      </c>
      <c r="D163" s="96" t="s">
        <v>331</v>
      </c>
      <c r="E163" s="98">
        <v>249</v>
      </c>
      <c r="F163" s="99">
        <v>0</v>
      </c>
      <c r="G163" s="98">
        <v>249</v>
      </c>
      <c r="H163" s="98">
        <v>1337</v>
      </c>
      <c r="I163" s="99">
        <v>0</v>
      </c>
      <c r="J163" s="98">
        <v>1337</v>
      </c>
      <c r="K163" s="100">
        <v>0.18623999999999999</v>
      </c>
      <c r="M163">
        <f t="shared" si="4"/>
        <v>0</v>
      </c>
      <c r="N163">
        <f t="shared" si="5"/>
        <v>0</v>
      </c>
    </row>
    <row r="164" spans="1:14" x14ac:dyDescent="0.2">
      <c r="A164" s="96">
        <v>30107</v>
      </c>
      <c r="B164" s="97" t="s">
        <v>279</v>
      </c>
      <c r="C164" s="97" t="s">
        <v>280</v>
      </c>
      <c r="D164" s="96" t="s">
        <v>332</v>
      </c>
      <c r="E164" s="98">
        <v>0</v>
      </c>
      <c r="F164" s="99">
        <v>0</v>
      </c>
      <c r="G164" s="98">
        <v>0</v>
      </c>
      <c r="H164" s="98">
        <v>1216</v>
      </c>
      <c r="I164" s="99">
        <v>0</v>
      </c>
      <c r="J164" s="98">
        <v>1216</v>
      </c>
      <c r="K164" s="100">
        <v>0</v>
      </c>
      <c r="M164" t="e">
        <f t="shared" si="4"/>
        <v>#DIV/0!</v>
      </c>
      <c r="N164">
        <f t="shared" si="5"/>
        <v>0</v>
      </c>
    </row>
    <row r="165" spans="1:14" x14ac:dyDescent="0.2">
      <c r="A165" s="96">
        <v>30108</v>
      </c>
      <c r="B165" s="97" t="s">
        <v>279</v>
      </c>
      <c r="C165" s="97" t="s">
        <v>280</v>
      </c>
      <c r="D165" s="96" t="s">
        <v>333</v>
      </c>
      <c r="E165" s="98">
        <v>16</v>
      </c>
      <c r="F165" s="99">
        <v>0</v>
      </c>
      <c r="G165" s="98">
        <v>16</v>
      </c>
      <c r="H165" s="98">
        <v>551</v>
      </c>
      <c r="I165" s="99">
        <v>0</v>
      </c>
      <c r="J165" s="98">
        <v>551</v>
      </c>
      <c r="K165" s="100">
        <v>2.904E-2</v>
      </c>
      <c r="M165">
        <f t="shared" si="4"/>
        <v>0</v>
      </c>
      <c r="N165">
        <f t="shared" si="5"/>
        <v>0</v>
      </c>
    </row>
    <row r="166" spans="1:14" x14ac:dyDescent="0.2">
      <c r="A166" s="96">
        <v>30110</v>
      </c>
      <c r="B166" s="97" t="s">
        <v>168</v>
      </c>
      <c r="C166" s="97" t="s">
        <v>280</v>
      </c>
      <c r="D166" s="96" t="s">
        <v>334</v>
      </c>
      <c r="E166" s="98">
        <v>375</v>
      </c>
      <c r="F166" s="99">
        <v>506</v>
      </c>
      <c r="G166" s="98">
        <v>881</v>
      </c>
      <c r="H166" s="98">
        <v>5297</v>
      </c>
      <c r="I166" s="99">
        <v>4635</v>
      </c>
      <c r="J166" s="98">
        <v>9932</v>
      </c>
      <c r="K166" s="100">
        <v>8.8700000000000001E-2</v>
      </c>
      <c r="M166">
        <f t="shared" si="4"/>
        <v>0.57434733257661752</v>
      </c>
      <c r="N166">
        <f t="shared" si="5"/>
        <v>0.46667337897704392</v>
      </c>
    </row>
    <row r="167" spans="1:14" x14ac:dyDescent="0.2">
      <c r="A167" s="96">
        <v>30111</v>
      </c>
      <c r="B167" s="97" t="s">
        <v>279</v>
      </c>
      <c r="C167" s="97" t="s">
        <v>280</v>
      </c>
      <c r="D167" s="96" t="s">
        <v>335</v>
      </c>
      <c r="E167" s="98">
        <v>1209</v>
      </c>
      <c r="F167" s="99">
        <v>0</v>
      </c>
      <c r="G167" s="98">
        <v>1209</v>
      </c>
      <c r="H167" s="98">
        <v>5801</v>
      </c>
      <c r="I167" s="99">
        <v>0</v>
      </c>
      <c r="J167" s="98">
        <v>5801</v>
      </c>
      <c r="K167" s="100">
        <v>0.20841000000000001</v>
      </c>
      <c r="M167">
        <f t="shared" si="4"/>
        <v>0</v>
      </c>
      <c r="N167">
        <f t="shared" si="5"/>
        <v>0</v>
      </c>
    </row>
    <row r="168" spans="1:14" x14ac:dyDescent="0.2">
      <c r="A168" s="96">
        <v>30112</v>
      </c>
      <c r="B168" s="97" t="s">
        <v>279</v>
      </c>
      <c r="C168" s="97" t="s">
        <v>280</v>
      </c>
      <c r="D168" s="96" t="s">
        <v>336</v>
      </c>
      <c r="E168" s="98">
        <v>2</v>
      </c>
      <c r="F168" s="99">
        <v>0</v>
      </c>
      <c r="G168" s="98">
        <v>2</v>
      </c>
      <c r="H168" s="98">
        <v>749</v>
      </c>
      <c r="I168" s="99">
        <v>0</v>
      </c>
      <c r="J168" s="98">
        <v>749</v>
      </c>
      <c r="K168" s="100">
        <v>2.6700000000000001E-3</v>
      </c>
      <c r="M168">
        <f t="shared" si="4"/>
        <v>0</v>
      </c>
      <c r="N168">
        <f t="shared" si="5"/>
        <v>0</v>
      </c>
    </row>
    <row r="169" spans="1:14" x14ac:dyDescent="0.2">
      <c r="A169" s="96">
        <v>30113</v>
      </c>
      <c r="B169" s="97" t="s">
        <v>272</v>
      </c>
      <c r="C169" s="97" t="s">
        <v>280</v>
      </c>
      <c r="D169" s="96" t="s">
        <v>337</v>
      </c>
      <c r="E169" s="98">
        <v>572</v>
      </c>
      <c r="F169" s="99">
        <v>0</v>
      </c>
      <c r="G169" s="98">
        <v>572</v>
      </c>
      <c r="H169" s="98">
        <v>1585</v>
      </c>
      <c r="I169" s="99">
        <v>0</v>
      </c>
      <c r="J169" s="98">
        <v>1585</v>
      </c>
      <c r="K169" s="100">
        <v>0.36087999999999998</v>
      </c>
      <c r="M169">
        <f t="shared" si="4"/>
        <v>0</v>
      </c>
      <c r="N169">
        <f t="shared" si="5"/>
        <v>0</v>
      </c>
    </row>
    <row r="170" spans="1:14" x14ac:dyDescent="0.2">
      <c r="A170" s="96">
        <v>30114</v>
      </c>
      <c r="B170" s="97" t="s">
        <v>168</v>
      </c>
      <c r="C170" s="97" t="s">
        <v>280</v>
      </c>
      <c r="D170" s="96" t="s">
        <v>338</v>
      </c>
      <c r="E170" s="98">
        <v>57</v>
      </c>
      <c r="F170" s="99">
        <v>0</v>
      </c>
      <c r="G170" s="98">
        <v>57</v>
      </c>
      <c r="H170" s="98">
        <v>7471</v>
      </c>
      <c r="I170" s="99">
        <v>0</v>
      </c>
      <c r="J170" s="98">
        <v>7471</v>
      </c>
      <c r="K170" s="100">
        <v>7.6299999999999996E-3</v>
      </c>
      <c r="M170">
        <f t="shared" si="4"/>
        <v>0</v>
      </c>
      <c r="N170">
        <f t="shared" si="5"/>
        <v>0</v>
      </c>
    </row>
    <row r="171" spans="1:14" x14ac:dyDescent="0.2">
      <c r="A171" s="96">
        <v>30115</v>
      </c>
      <c r="B171" s="97" t="s">
        <v>168</v>
      </c>
      <c r="C171" s="97" t="s">
        <v>280</v>
      </c>
      <c r="D171" s="96" t="s">
        <v>339</v>
      </c>
      <c r="E171" s="98">
        <v>556</v>
      </c>
      <c r="F171" s="99">
        <v>180</v>
      </c>
      <c r="G171" s="98">
        <v>736</v>
      </c>
      <c r="H171" s="98">
        <v>8958</v>
      </c>
      <c r="I171" s="99">
        <v>1210</v>
      </c>
      <c r="J171" s="98">
        <v>10168</v>
      </c>
      <c r="K171" s="100">
        <v>7.238E-2</v>
      </c>
      <c r="M171">
        <f t="shared" si="4"/>
        <v>0.24456521739130435</v>
      </c>
      <c r="N171">
        <f t="shared" si="5"/>
        <v>0.11900078678206137</v>
      </c>
    </row>
    <row r="172" spans="1:14" x14ac:dyDescent="0.2">
      <c r="A172" s="96">
        <v>30117</v>
      </c>
      <c r="B172" s="97" t="s">
        <v>279</v>
      </c>
      <c r="C172" s="97" t="s">
        <v>280</v>
      </c>
      <c r="D172" s="96" t="s">
        <v>340</v>
      </c>
      <c r="E172" s="98">
        <v>182</v>
      </c>
      <c r="F172" s="99">
        <v>0</v>
      </c>
      <c r="G172" s="98">
        <v>182</v>
      </c>
      <c r="H172" s="98">
        <v>5423</v>
      </c>
      <c r="I172" s="99">
        <v>0</v>
      </c>
      <c r="J172" s="98">
        <v>5423</v>
      </c>
      <c r="K172" s="100">
        <v>3.356E-2</v>
      </c>
      <c r="M172">
        <f t="shared" si="4"/>
        <v>0</v>
      </c>
      <c r="N172">
        <f t="shared" si="5"/>
        <v>0</v>
      </c>
    </row>
    <row r="173" spans="1:14" x14ac:dyDescent="0.2">
      <c r="A173" s="96">
        <v>30118</v>
      </c>
      <c r="B173" s="97" t="s">
        <v>279</v>
      </c>
      <c r="C173" s="97" t="s">
        <v>280</v>
      </c>
      <c r="D173" s="96" t="s">
        <v>341</v>
      </c>
      <c r="E173" s="98">
        <v>116</v>
      </c>
      <c r="F173" s="99">
        <v>12</v>
      </c>
      <c r="G173" s="98">
        <v>128</v>
      </c>
      <c r="H173" s="98">
        <v>3221</v>
      </c>
      <c r="I173" s="99">
        <v>240</v>
      </c>
      <c r="J173" s="98">
        <v>3461</v>
      </c>
      <c r="K173" s="100">
        <v>3.6979999999999999E-2</v>
      </c>
      <c r="M173">
        <f t="shared" si="4"/>
        <v>9.375E-2</v>
      </c>
      <c r="N173">
        <f t="shared" si="5"/>
        <v>6.9344120196475012E-2</v>
      </c>
    </row>
    <row r="174" spans="1:14" x14ac:dyDescent="0.2">
      <c r="A174" s="96">
        <v>30119</v>
      </c>
      <c r="B174" s="97" t="s">
        <v>279</v>
      </c>
      <c r="C174" s="97" t="s">
        <v>280</v>
      </c>
      <c r="D174" s="96" t="s">
        <v>342</v>
      </c>
      <c r="E174" s="98">
        <v>141</v>
      </c>
      <c r="F174" s="99">
        <v>0</v>
      </c>
      <c r="G174" s="98">
        <v>141</v>
      </c>
      <c r="H174" s="98">
        <v>7044</v>
      </c>
      <c r="I174" s="99">
        <v>0</v>
      </c>
      <c r="J174" s="98">
        <v>7044</v>
      </c>
      <c r="K174" s="100">
        <v>2.002E-2</v>
      </c>
      <c r="M174">
        <f t="shared" si="4"/>
        <v>0</v>
      </c>
      <c r="N174">
        <f t="shared" si="5"/>
        <v>0</v>
      </c>
    </row>
    <row r="175" spans="1:14" x14ac:dyDescent="0.2">
      <c r="A175" s="96">
        <v>30120</v>
      </c>
      <c r="B175" s="97" t="s">
        <v>279</v>
      </c>
      <c r="C175" s="97" t="s">
        <v>280</v>
      </c>
      <c r="D175" s="96" t="s">
        <v>343</v>
      </c>
      <c r="E175" s="98">
        <v>23</v>
      </c>
      <c r="F175" s="99">
        <v>0</v>
      </c>
      <c r="G175" s="98">
        <v>23</v>
      </c>
      <c r="H175" s="98">
        <v>582</v>
      </c>
      <c r="I175" s="99">
        <v>0</v>
      </c>
      <c r="J175" s="98">
        <v>582</v>
      </c>
      <c r="K175" s="100">
        <v>3.952E-2</v>
      </c>
      <c r="M175">
        <f t="shared" si="4"/>
        <v>0</v>
      </c>
      <c r="N175">
        <f t="shared" si="5"/>
        <v>0</v>
      </c>
    </row>
    <row r="176" spans="1:14" x14ac:dyDescent="0.2">
      <c r="A176" s="96">
        <v>30121</v>
      </c>
      <c r="B176" s="97" t="s">
        <v>344</v>
      </c>
      <c r="C176" s="97" t="s">
        <v>280</v>
      </c>
      <c r="D176" s="96" t="s">
        <v>345</v>
      </c>
      <c r="E176" s="98">
        <v>31</v>
      </c>
      <c r="F176" s="99">
        <v>15</v>
      </c>
      <c r="G176" s="98">
        <v>46</v>
      </c>
      <c r="H176" s="98">
        <v>919</v>
      </c>
      <c r="I176" s="99">
        <v>56</v>
      </c>
      <c r="J176" s="98">
        <v>975</v>
      </c>
      <c r="K176" s="100">
        <v>4.718E-2</v>
      </c>
      <c r="M176">
        <f t="shared" si="4"/>
        <v>0.32608695652173914</v>
      </c>
      <c r="N176">
        <f t="shared" si="5"/>
        <v>5.7435897435897436E-2</v>
      </c>
    </row>
    <row r="177" spans="1:14" x14ac:dyDescent="0.2">
      <c r="A177" s="96">
        <v>30122</v>
      </c>
      <c r="B177" s="97" t="s">
        <v>168</v>
      </c>
      <c r="C177" s="97" t="s">
        <v>280</v>
      </c>
      <c r="D177" s="96" t="s">
        <v>346</v>
      </c>
      <c r="E177" s="98">
        <v>0</v>
      </c>
      <c r="F177" s="99">
        <v>0</v>
      </c>
      <c r="G177" s="98">
        <v>0</v>
      </c>
      <c r="H177" s="98">
        <v>19</v>
      </c>
      <c r="I177" s="99">
        <v>0</v>
      </c>
      <c r="J177" s="98">
        <v>19</v>
      </c>
      <c r="K177" s="100">
        <v>0</v>
      </c>
      <c r="M177" t="e">
        <f t="shared" si="4"/>
        <v>#DIV/0!</v>
      </c>
      <c r="N177">
        <f t="shared" si="5"/>
        <v>0</v>
      </c>
    </row>
    <row r="178" spans="1:14" x14ac:dyDescent="0.2">
      <c r="A178" s="96">
        <v>40001</v>
      </c>
      <c r="B178" s="97" t="s">
        <v>347</v>
      </c>
      <c r="C178" s="97" t="s">
        <v>348</v>
      </c>
      <c r="D178" s="96" t="s">
        <v>349</v>
      </c>
      <c r="E178" s="98">
        <v>456</v>
      </c>
      <c r="F178" s="99">
        <v>21</v>
      </c>
      <c r="G178" s="98">
        <v>477</v>
      </c>
      <c r="H178" s="98">
        <v>4725</v>
      </c>
      <c r="I178" s="99">
        <v>323</v>
      </c>
      <c r="J178" s="98">
        <v>5048</v>
      </c>
      <c r="K178" s="100">
        <v>9.4490000000000005E-2</v>
      </c>
      <c r="M178">
        <f t="shared" si="4"/>
        <v>4.40251572327044E-2</v>
      </c>
      <c r="N178">
        <f t="shared" si="5"/>
        <v>6.3985736925515055E-2</v>
      </c>
    </row>
    <row r="179" spans="1:14" x14ac:dyDescent="0.2">
      <c r="A179" s="96">
        <v>40002</v>
      </c>
      <c r="B179" s="97" t="s">
        <v>347</v>
      </c>
      <c r="C179" s="97" t="s">
        <v>348</v>
      </c>
      <c r="D179" s="96" t="s">
        <v>350</v>
      </c>
      <c r="E179" s="98">
        <v>522</v>
      </c>
      <c r="F179" s="99">
        <v>22</v>
      </c>
      <c r="G179" s="98">
        <v>544</v>
      </c>
      <c r="H179" s="98">
        <v>4630</v>
      </c>
      <c r="I179" s="99">
        <v>337</v>
      </c>
      <c r="J179" s="98">
        <v>4967</v>
      </c>
      <c r="K179" s="100">
        <v>0.10952000000000001</v>
      </c>
      <c r="M179">
        <f t="shared" si="4"/>
        <v>4.0441176470588237E-2</v>
      </c>
      <c r="N179">
        <f t="shared" si="5"/>
        <v>6.78477954499698E-2</v>
      </c>
    </row>
    <row r="180" spans="1:14" x14ac:dyDescent="0.2">
      <c r="A180" s="96">
        <v>40004</v>
      </c>
      <c r="B180" s="97" t="s">
        <v>347</v>
      </c>
      <c r="C180" s="97" t="s">
        <v>348</v>
      </c>
      <c r="D180" s="96" t="s">
        <v>351</v>
      </c>
      <c r="E180" s="98">
        <v>2283</v>
      </c>
      <c r="F180" s="99">
        <v>108</v>
      </c>
      <c r="G180" s="98">
        <v>2391</v>
      </c>
      <c r="H180" s="98">
        <v>30121</v>
      </c>
      <c r="I180" s="99">
        <v>2349</v>
      </c>
      <c r="J180" s="98">
        <v>32470</v>
      </c>
      <c r="K180" s="100">
        <v>7.3639999999999997E-2</v>
      </c>
      <c r="M180">
        <f t="shared" si="4"/>
        <v>4.51693851944793E-2</v>
      </c>
      <c r="N180">
        <f t="shared" si="5"/>
        <v>7.2343701878657227E-2</v>
      </c>
    </row>
    <row r="181" spans="1:14" x14ac:dyDescent="0.2">
      <c r="A181" s="96">
        <v>40007</v>
      </c>
      <c r="B181" s="97" t="s">
        <v>347</v>
      </c>
      <c r="C181" s="97" t="s">
        <v>348</v>
      </c>
      <c r="D181" s="96" t="s">
        <v>352</v>
      </c>
      <c r="E181" s="98">
        <v>4712</v>
      </c>
      <c r="F181" s="99">
        <v>16</v>
      </c>
      <c r="G181" s="98">
        <v>4728</v>
      </c>
      <c r="H181" s="98">
        <v>42751</v>
      </c>
      <c r="I181" s="99">
        <v>110</v>
      </c>
      <c r="J181" s="98">
        <v>42861</v>
      </c>
      <c r="K181" s="100">
        <v>0.11031000000000001</v>
      </c>
      <c r="M181">
        <f t="shared" si="4"/>
        <v>3.3840947546531302E-3</v>
      </c>
      <c r="N181">
        <f t="shared" si="5"/>
        <v>2.5664356874547959E-3</v>
      </c>
    </row>
    <row r="182" spans="1:14" x14ac:dyDescent="0.2">
      <c r="A182" s="96">
        <v>40010</v>
      </c>
      <c r="B182" s="97" t="s">
        <v>347</v>
      </c>
      <c r="C182" s="97" t="s">
        <v>348</v>
      </c>
      <c r="D182" s="96" t="s">
        <v>353</v>
      </c>
      <c r="E182" s="98">
        <v>620</v>
      </c>
      <c r="F182" s="99">
        <v>13</v>
      </c>
      <c r="G182" s="98">
        <v>633</v>
      </c>
      <c r="H182" s="98">
        <v>13091</v>
      </c>
      <c r="I182" s="99">
        <v>1375</v>
      </c>
      <c r="J182" s="98">
        <v>14466</v>
      </c>
      <c r="K182" s="100">
        <v>4.376E-2</v>
      </c>
      <c r="M182">
        <f t="shared" si="4"/>
        <v>2.0537124802527645E-2</v>
      </c>
      <c r="N182">
        <f t="shared" si="5"/>
        <v>9.5050463154984097E-2</v>
      </c>
    </row>
    <row r="183" spans="1:14" x14ac:dyDescent="0.2">
      <c r="A183" s="96">
        <v>40011</v>
      </c>
      <c r="B183" s="97" t="s">
        <v>347</v>
      </c>
      <c r="C183" s="97" t="s">
        <v>348</v>
      </c>
      <c r="D183" s="96" t="s">
        <v>354</v>
      </c>
      <c r="E183" s="98">
        <v>423</v>
      </c>
      <c r="F183" s="99">
        <v>0</v>
      </c>
      <c r="G183" s="98">
        <v>423</v>
      </c>
      <c r="H183" s="98">
        <v>3299</v>
      </c>
      <c r="I183" s="99">
        <v>10</v>
      </c>
      <c r="J183" s="98">
        <v>3309</v>
      </c>
      <c r="K183" s="100">
        <v>0.12783</v>
      </c>
      <c r="M183">
        <f t="shared" si="4"/>
        <v>0</v>
      </c>
      <c r="N183">
        <f t="shared" si="5"/>
        <v>3.0220610456331218E-3</v>
      </c>
    </row>
    <row r="184" spans="1:14" x14ac:dyDescent="0.2">
      <c r="A184" s="96">
        <v>40014</v>
      </c>
      <c r="B184" s="97" t="s">
        <v>168</v>
      </c>
      <c r="C184" s="97" t="s">
        <v>348</v>
      </c>
      <c r="D184" s="96" t="s">
        <v>355</v>
      </c>
      <c r="E184" s="98">
        <v>2950</v>
      </c>
      <c r="F184" s="99">
        <v>0</v>
      </c>
      <c r="G184" s="98">
        <v>2950</v>
      </c>
      <c r="H184" s="98">
        <v>25934</v>
      </c>
      <c r="I184" s="99">
        <v>0</v>
      </c>
      <c r="J184" s="98">
        <v>25934</v>
      </c>
      <c r="K184" s="100">
        <v>0.11375</v>
      </c>
      <c r="M184">
        <f t="shared" si="4"/>
        <v>0</v>
      </c>
      <c r="N184">
        <f t="shared" si="5"/>
        <v>0</v>
      </c>
    </row>
    <row r="185" spans="1:14" x14ac:dyDescent="0.2">
      <c r="A185" s="96">
        <v>40015</v>
      </c>
      <c r="B185" s="97" t="s">
        <v>347</v>
      </c>
      <c r="C185" s="97" t="s">
        <v>348</v>
      </c>
      <c r="D185" s="96" t="s">
        <v>356</v>
      </c>
      <c r="E185" s="98">
        <v>237</v>
      </c>
      <c r="F185" s="99">
        <v>0</v>
      </c>
      <c r="G185" s="98">
        <v>237</v>
      </c>
      <c r="H185" s="98">
        <v>2363</v>
      </c>
      <c r="I185" s="99">
        <v>3</v>
      </c>
      <c r="J185" s="98">
        <v>2366</v>
      </c>
      <c r="K185" s="100">
        <v>0.10017</v>
      </c>
      <c r="M185">
        <f t="shared" si="4"/>
        <v>0</v>
      </c>
      <c r="N185">
        <f t="shared" si="5"/>
        <v>1.2679628064243449E-3</v>
      </c>
    </row>
    <row r="186" spans="1:14" x14ac:dyDescent="0.2">
      <c r="A186" s="96">
        <v>40016</v>
      </c>
      <c r="B186" s="97" t="s">
        <v>347</v>
      </c>
      <c r="C186" s="97" t="s">
        <v>348</v>
      </c>
      <c r="D186" s="96" t="s">
        <v>357</v>
      </c>
      <c r="E186" s="98">
        <v>4298</v>
      </c>
      <c r="F186" s="99">
        <v>149</v>
      </c>
      <c r="G186" s="98">
        <v>4447</v>
      </c>
      <c r="H186" s="98">
        <v>32886</v>
      </c>
      <c r="I186" s="99">
        <v>1857</v>
      </c>
      <c r="J186" s="98">
        <v>34743</v>
      </c>
      <c r="K186" s="100">
        <v>0.128</v>
      </c>
      <c r="M186">
        <f t="shared" si="4"/>
        <v>3.350573420283337E-2</v>
      </c>
      <c r="N186">
        <f t="shared" si="5"/>
        <v>5.3449615749935238E-2</v>
      </c>
    </row>
    <row r="187" spans="1:14" x14ac:dyDescent="0.2">
      <c r="A187" s="96">
        <v>40017</v>
      </c>
      <c r="B187" s="97" t="s">
        <v>347</v>
      </c>
      <c r="C187" s="97" t="s">
        <v>348</v>
      </c>
      <c r="D187" s="96" t="s">
        <v>358</v>
      </c>
      <c r="E187" s="98">
        <v>1337</v>
      </c>
      <c r="F187" s="99">
        <v>14</v>
      </c>
      <c r="G187" s="98">
        <v>1351</v>
      </c>
      <c r="H187" s="98">
        <v>11267</v>
      </c>
      <c r="I187" s="99">
        <v>119</v>
      </c>
      <c r="J187" s="98">
        <v>11386</v>
      </c>
      <c r="K187" s="100">
        <v>0.11865000000000001</v>
      </c>
      <c r="M187">
        <f t="shared" si="4"/>
        <v>1.0362694300518135E-2</v>
      </c>
      <c r="N187">
        <f t="shared" si="5"/>
        <v>1.0451431582645354E-2</v>
      </c>
    </row>
    <row r="188" spans="1:14" x14ac:dyDescent="0.2">
      <c r="A188" s="96">
        <v>40018</v>
      </c>
      <c r="B188" s="97" t="s">
        <v>168</v>
      </c>
      <c r="C188" s="97" t="s">
        <v>348</v>
      </c>
      <c r="D188" s="96" t="s">
        <v>359</v>
      </c>
      <c r="E188" s="98">
        <v>486</v>
      </c>
      <c r="F188" s="99">
        <v>0</v>
      </c>
      <c r="G188" s="98">
        <v>486</v>
      </c>
      <c r="H188" s="98">
        <v>4169</v>
      </c>
      <c r="I188" s="99">
        <v>0</v>
      </c>
      <c r="J188" s="98">
        <v>4169</v>
      </c>
      <c r="K188" s="100">
        <v>0.11656999999999999</v>
      </c>
      <c r="M188">
        <f t="shared" si="4"/>
        <v>0</v>
      </c>
      <c r="N188">
        <f t="shared" si="5"/>
        <v>0</v>
      </c>
    </row>
    <row r="189" spans="1:14" x14ac:dyDescent="0.2">
      <c r="A189" s="96">
        <v>40019</v>
      </c>
      <c r="B189" s="97" t="s">
        <v>360</v>
      </c>
      <c r="C189" s="97" t="s">
        <v>348</v>
      </c>
      <c r="D189" s="96" t="s">
        <v>361</v>
      </c>
      <c r="E189" s="98">
        <v>709</v>
      </c>
      <c r="F189" s="99">
        <v>0</v>
      </c>
      <c r="G189" s="98">
        <v>709</v>
      </c>
      <c r="H189" s="98">
        <v>2866</v>
      </c>
      <c r="I189" s="99">
        <v>0</v>
      </c>
      <c r="J189" s="98">
        <v>2866</v>
      </c>
      <c r="K189" s="100">
        <v>0.24737999999999999</v>
      </c>
      <c r="M189">
        <f t="shared" si="4"/>
        <v>0</v>
      </c>
      <c r="N189">
        <f t="shared" si="5"/>
        <v>0</v>
      </c>
    </row>
    <row r="190" spans="1:14" x14ac:dyDescent="0.2">
      <c r="A190" s="96">
        <v>40020</v>
      </c>
      <c r="B190" s="97" t="s">
        <v>347</v>
      </c>
      <c r="C190" s="97" t="s">
        <v>348</v>
      </c>
      <c r="D190" s="96" t="s">
        <v>362</v>
      </c>
      <c r="E190" s="98">
        <v>5549</v>
      </c>
      <c r="F190" s="99">
        <v>147</v>
      </c>
      <c r="G190" s="98">
        <v>5696</v>
      </c>
      <c r="H190" s="98">
        <v>41042</v>
      </c>
      <c r="I190" s="99">
        <v>1353</v>
      </c>
      <c r="J190" s="98">
        <v>42395</v>
      </c>
      <c r="K190" s="100">
        <v>0.13436000000000001</v>
      </c>
      <c r="M190">
        <f t="shared" si="4"/>
        <v>2.5807584269662922E-2</v>
      </c>
      <c r="N190">
        <f t="shared" si="5"/>
        <v>3.1914140818492746E-2</v>
      </c>
    </row>
    <row r="191" spans="1:14" x14ac:dyDescent="0.2">
      <c r="A191" s="96">
        <v>40021</v>
      </c>
      <c r="B191" s="97" t="s">
        <v>168</v>
      </c>
      <c r="C191" s="97" t="s">
        <v>348</v>
      </c>
      <c r="D191" s="96" t="s">
        <v>363</v>
      </c>
      <c r="E191" s="98">
        <v>135</v>
      </c>
      <c r="F191" s="99">
        <v>0</v>
      </c>
      <c r="G191" s="98">
        <v>135</v>
      </c>
      <c r="H191" s="98">
        <v>2205</v>
      </c>
      <c r="I191" s="99">
        <v>0</v>
      </c>
      <c r="J191" s="98">
        <v>2205</v>
      </c>
      <c r="K191" s="100">
        <v>6.1219999999999997E-2</v>
      </c>
      <c r="M191">
        <f t="shared" si="4"/>
        <v>0</v>
      </c>
      <c r="N191">
        <f t="shared" si="5"/>
        <v>0</v>
      </c>
    </row>
    <row r="192" spans="1:14" x14ac:dyDescent="0.2">
      <c r="A192" s="96">
        <v>40022</v>
      </c>
      <c r="B192" s="97" t="s">
        <v>347</v>
      </c>
      <c r="C192" s="97" t="s">
        <v>348</v>
      </c>
      <c r="D192" s="96" t="s">
        <v>364</v>
      </c>
      <c r="E192" s="98">
        <v>1057</v>
      </c>
      <c r="F192" s="99">
        <v>11</v>
      </c>
      <c r="G192" s="98">
        <v>1068</v>
      </c>
      <c r="H192" s="98">
        <v>14061</v>
      </c>
      <c r="I192" s="99">
        <v>348</v>
      </c>
      <c r="J192" s="98">
        <v>14409</v>
      </c>
      <c r="K192" s="100">
        <v>7.4120000000000005E-2</v>
      </c>
      <c r="M192">
        <f t="shared" si="4"/>
        <v>1.0299625468164793E-2</v>
      </c>
      <c r="N192">
        <f t="shared" si="5"/>
        <v>2.4151571934207788E-2</v>
      </c>
    </row>
    <row r="193" spans="1:14" x14ac:dyDescent="0.2">
      <c r="A193" s="96">
        <v>40026</v>
      </c>
      <c r="B193" s="97" t="s">
        <v>347</v>
      </c>
      <c r="C193" s="97" t="s">
        <v>348</v>
      </c>
      <c r="D193" s="96" t="s">
        <v>365</v>
      </c>
      <c r="E193" s="98">
        <v>2991</v>
      </c>
      <c r="F193" s="99">
        <v>48</v>
      </c>
      <c r="G193" s="98">
        <v>3039</v>
      </c>
      <c r="H193" s="98">
        <v>37300</v>
      </c>
      <c r="I193" s="99">
        <v>1036</v>
      </c>
      <c r="J193" s="98">
        <v>38336</v>
      </c>
      <c r="K193" s="100">
        <v>7.9269999999999993E-2</v>
      </c>
      <c r="M193">
        <f t="shared" si="4"/>
        <v>1.5794669299111549E-2</v>
      </c>
      <c r="N193">
        <f t="shared" si="5"/>
        <v>2.7024207011686143E-2</v>
      </c>
    </row>
    <row r="194" spans="1:14" x14ac:dyDescent="0.2">
      <c r="A194" s="96">
        <v>40027</v>
      </c>
      <c r="B194" s="97" t="s">
        <v>347</v>
      </c>
      <c r="C194" s="97" t="s">
        <v>348</v>
      </c>
      <c r="D194" s="96" t="s">
        <v>366</v>
      </c>
      <c r="E194" s="98">
        <v>1552</v>
      </c>
      <c r="F194" s="99">
        <v>4</v>
      </c>
      <c r="G194" s="98">
        <v>1556</v>
      </c>
      <c r="H194" s="98">
        <v>24760</v>
      </c>
      <c r="I194" s="99">
        <v>103</v>
      </c>
      <c r="J194" s="98">
        <v>24863</v>
      </c>
      <c r="K194" s="100">
        <v>6.2579999999999997E-2</v>
      </c>
      <c r="M194">
        <f t="shared" si="4"/>
        <v>2.5706940874035988E-3</v>
      </c>
      <c r="N194">
        <f t="shared" si="5"/>
        <v>4.1427020069983514E-3</v>
      </c>
    </row>
    <row r="195" spans="1:14" x14ac:dyDescent="0.2">
      <c r="A195" s="96">
        <v>40029</v>
      </c>
      <c r="B195" s="97" t="s">
        <v>347</v>
      </c>
      <c r="C195" s="97" t="s">
        <v>348</v>
      </c>
      <c r="D195" s="96" t="s">
        <v>367</v>
      </c>
      <c r="E195" s="98">
        <v>844</v>
      </c>
      <c r="F195" s="99">
        <v>6</v>
      </c>
      <c r="G195" s="98">
        <v>850</v>
      </c>
      <c r="H195" s="98">
        <v>15332</v>
      </c>
      <c r="I195" s="99">
        <v>111</v>
      </c>
      <c r="J195" s="98">
        <v>15443</v>
      </c>
      <c r="K195" s="100">
        <v>5.5039999999999999E-2</v>
      </c>
      <c r="M195">
        <f t="shared" si="4"/>
        <v>7.058823529411765E-3</v>
      </c>
      <c r="N195">
        <f t="shared" si="5"/>
        <v>7.1877225927604741E-3</v>
      </c>
    </row>
    <row r="196" spans="1:14" x14ac:dyDescent="0.2">
      <c r="A196" s="96">
        <v>40036</v>
      </c>
      <c r="B196" s="97" t="s">
        <v>347</v>
      </c>
      <c r="C196" s="97" t="s">
        <v>348</v>
      </c>
      <c r="D196" s="96" t="s">
        <v>368</v>
      </c>
      <c r="E196" s="98">
        <v>1958</v>
      </c>
      <c r="F196" s="99">
        <v>163</v>
      </c>
      <c r="G196" s="98">
        <v>2121</v>
      </c>
      <c r="H196" s="98">
        <v>27672</v>
      </c>
      <c r="I196" s="99">
        <v>1086</v>
      </c>
      <c r="J196" s="98">
        <v>28758</v>
      </c>
      <c r="K196" s="100">
        <v>7.3749999999999996E-2</v>
      </c>
      <c r="M196">
        <f t="shared" ref="M196:M259" si="6">F196/G196</f>
        <v>7.6850542197076849E-2</v>
      </c>
      <c r="N196">
        <f t="shared" ref="N196:N259" si="7">I196/J196</f>
        <v>3.7763404965574794E-2</v>
      </c>
    </row>
    <row r="197" spans="1:14" x14ac:dyDescent="0.2">
      <c r="A197" s="96">
        <v>40039</v>
      </c>
      <c r="B197" s="97" t="s">
        <v>347</v>
      </c>
      <c r="C197" s="97" t="s">
        <v>348</v>
      </c>
      <c r="D197" s="96" t="s">
        <v>369</v>
      </c>
      <c r="E197" s="98">
        <v>1352</v>
      </c>
      <c r="F197" s="99">
        <v>10</v>
      </c>
      <c r="G197" s="98">
        <v>1362</v>
      </c>
      <c r="H197" s="98">
        <v>10627</v>
      </c>
      <c r="I197" s="99">
        <v>133</v>
      </c>
      <c r="J197" s="98">
        <v>10760</v>
      </c>
      <c r="K197" s="100">
        <v>0.12658</v>
      </c>
      <c r="M197">
        <f t="shared" si="6"/>
        <v>7.3421439060205578E-3</v>
      </c>
      <c r="N197">
        <f t="shared" si="7"/>
        <v>1.2360594795539033E-2</v>
      </c>
    </row>
    <row r="198" spans="1:14" x14ac:dyDescent="0.2">
      <c r="A198" s="96">
        <v>40041</v>
      </c>
      <c r="B198" s="97" t="s">
        <v>168</v>
      </c>
      <c r="C198" s="97" t="s">
        <v>348</v>
      </c>
      <c r="D198" s="96" t="s">
        <v>370</v>
      </c>
      <c r="E198" s="98">
        <v>1309</v>
      </c>
      <c r="F198" s="99">
        <v>0</v>
      </c>
      <c r="G198" s="98">
        <v>1309</v>
      </c>
      <c r="H198" s="98">
        <v>11456</v>
      </c>
      <c r="I198" s="99">
        <v>0</v>
      </c>
      <c r="J198" s="98">
        <v>11456</v>
      </c>
      <c r="K198" s="100">
        <v>0.11426</v>
      </c>
      <c r="M198">
        <f t="shared" si="6"/>
        <v>0</v>
      </c>
      <c r="N198">
        <f t="shared" si="7"/>
        <v>0</v>
      </c>
    </row>
    <row r="199" spans="1:14" x14ac:dyDescent="0.2">
      <c r="A199" s="96">
        <v>40042</v>
      </c>
      <c r="B199" s="97" t="s">
        <v>347</v>
      </c>
      <c r="C199" s="97" t="s">
        <v>348</v>
      </c>
      <c r="D199" s="96" t="s">
        <v>371</v>
      </c>
      <c r="E199" s="98">
        <v>2092</v>
      </c>
      <c r="F199" s="99">
        <v>59</v>
      </c>
      <c r="G199" s="98">
        <v>2151</v>
      </c>
      <c r="H199" s="98">
        <v>9973</v>
      </c>
      <c r="I199" s="99">
        <v>88</v>
      </c>
      <c r="J199" s="98">
        <v>10061</v>
      </c>
      <c r="K199" s="100">
        <v>0.21379999999999999</v>
      </c>
      <c r="M199">
        <f t="shared" si="6"/>
        <v>2.7429102742910275E-2</v>
      </c>
      <c r="N199">
        <f t="shared" si="7"/>
        <v>8.7466454626776661E-3</v>
      </c>
    </row>
    <row r="200" spans="1:14" x14ac:dyDescent="0.2">
      <c r="A200" s="96">
        <v>40047</v>
      </c>
      <c r="B200" s="97" t="s">
        <v>168</v>
      </c>
      <c r="C200" s="97" t="s">
        <v>348</v>
      </c>
      <c r="D200" s="96" t="s">
        <v>372</v>
      </c>
      <c r="E200" s="98">
        <v>183</v>
      </c>
      <c r="F200" s="99">
        <v>0</v>
      </c>
      <c r="G200" s="98">
        <v>183</v>
      </c>
      <c r="H200" s="98">
        <v>1482</v>
      </c>
      <c r="I200" s="99">
        <v>0</v>
      </c>
      <c r="J200" s="98">
        <v>1482</v>
      </c>
      <c r="K200" s="100">
        <v>0.12348000000000001</v>
      </c>
      <c r="M200">
        <f t="shared" si="6"/>
        <v>0</v>
      </c>
      <c r="N200">
        <f t="shared" si="7"/>
        <v>0</v>
      </c>
    </row>
    <row r="201" spans="1:14" x14ac:dyDescent="0.2">
      <c r="A201" s="96">
        <v>40050</v>
      </c>
      <c r="B201" s="97" t="s">
        <v>347</v>
      </c>
      <c r="C201" s="97" t="s">
        <v>348</v>
      </c>
      <c r="D201" s="96" t="s">
        <v>373</v>
      </c>
      <c r="E201" s="98">
        <v>597</v>
      </c>
      <c r="F201" s="99">
        <v>3</v>
      </c>
      <c r="G201" s="98">
        <v>600</v>
      </c>
      <c r="H201" s="98">
        <v>4951</v>
      </c>
      <c r="I201" s="99">
        <v>111</v>
      </c>
      <c r="J201" s="98">
        <v>5062</v>
      </c>
      <c r="K201" s="100">
        <v>0.11853</v>
      </c>
      <c r="M201">
        <f t="shared" si="6"/>
        <v>5.0000000000000001E-3</v>
      </c>
      <c r="N201">
        <f t="shared" si="7"/>
        <v>2.1928091663374161E-2</v>
      </c>
    </row>
    <row r="202" spans="1:14" x14ac:dyDescent="0.2">
      <c r="A202" s="96">
        <v>40051</v>
      </c>
      <c r="B202" s="97" t="s">
        <v>347</v>
      </c>
      <c r="C202" s="97" t="s">
        <v>348</v>
      </c>
      <c r="D202" s="96" t="s">
        <v>374</v>
      </c>
      <c r="E202" s="98">
        <v>479</v>
      </c>
      <c r="F202" s="99">
        <v>6</v>
      </c>
      <c r="G202" s="98">
        <v>485</v>
      </c>
      <c r="H202" s="98">
        <v>3850</v>
      </c>
      <c r="I202" s="99">
        <v>31</v>
      </c>
      <c r="J202" s="98">
        <v>3881</v>
      </c>
      <c r="K202" s="100">
        <v>0.12497</v>
      </c>
      <c r="M202">
        <f t="shared" si="6"/>
        <v>1.2371134020618556E-2</v>
      </c>
      <c r="N202">
        <f t="shared" si="7"/>
        <v>7.9876320535944342E-3</v>
      </c>
    </row>
    <row r="203" spans="1:14" x14ac:dyDescent="0.2">
      <c r="A203" s="96">
        <v>40055</v>
      </c>
      <c r="B203" s="97" t="s">
        <v>347</v>
      </c>
      <c r="C203" s="97" t="s">
        <v>348</v>
      </c>
      <c r="D203" s="96" t="s">
        <v>375</v>
      </c>
      <c r="E203" s="98">
        <v>3346</v>
      </c>
      <c r="F203" s="99">
        <v>6</v>
      </c>
      <c r="G203" s="98">
        <v>3352</v>
      </c>
      <c r="H203" s="98">
        <v>29862</v>
      </c>
      <c r="I203" s="99">
        <v>101</v>
      </c>
      <c r="J203" s="98">
        <v>29963</v>
      </c>
      <c r="K203" s="100">
        <v>0.11187</v>
      </c>
      <c r="M203">
        <f t="shared" si="6"/>
        <v>1.7899761336515514E-3</v>
      </c>
      <c r="N203">
        <f t="shared" si="7"/>
        <v>3.3708240162867538E-3</v>
      </c>
    </row>
    <row r="204" spans="1:14" x14ac:dyDescent="0.2">
      <c r="A204" s="96">
        <v>40062</v>
      </c>
      <c r="B204" s="97" t="s">
        <v>347</v>
      </c>
      <c r="C204" s="97" t="s">
        <v>348</v>
      </c>
      <c r="D204" s="96" t="s">
        <v>376</v>
      </c>
      <c r="E204" s="98">
        <v>2420</v>
      </c>
      <c r="F204" s="99">
        <v>56</v>
      </c>
      <c r="G204" s="98">
        <v>2476</v>
      </c>
      <c r="H204" s="98">
        <v>32595</v>
      </c>
      <c r="I204" s="99">
        <v>2407</v>
      </c>
      <c r="J204" s="98">
        <v>35002</v>
      </c>
      <c r="K204" s="100">
        <v>7.0739999999999997E-2</v>
      </c>
      <c r="M204">
        <f t="shared" si="6"/>
        <v>2.2617124394184167E-2</v>
      </c>
      <c r="N204">
        <f t="shared" si="7"/>
        <v>6.8767499000057145E-2</v>
      </c>
    </row>
    <row r="205" spans="1:14" x14ac:dyDescent="0.2">
      <c r="A205" s="96">
        <v>40067</v>
      </c>
      <c r="B205" s="97" t="s">
        <v>347</v>
      </c>
      <c r="C205" s="97" t="s">
        <v>348</v>
      </c>
      <c r="D205" s="96" t="s">
        <v>377</v>
      </c>
      <c r="E205" s="98">
        <v>613</v>
      </c>
      <c r="F205" s="99">
        <v>4</v>
      </c>
      <c r="G205" s="98">
        <v>617</v>
      </c>
      <c r="H205" s="98">
        <v>4568</v>
      </c>
      <c r="I205" s="99">
        <v>33</v>
      </c>
      <c r="J205" s="98">
        <v>4601</v>
      </c>
      <c r="K205" s="100">
        <v>0.1341</v>
      </c>
      <c r="M205">
        <f t="shared" si="6"/>
        <v>6.4829821717990272E-3</v>
      </c>
      <c r="N205">
        <f t="shared" si="7"/>
        <v>7.172353836122582E-3</v>
      </c>
    </row>
    <row r="206" spans="1:14" x14ac:dyDescent="0.2">
      <c r="A206" s="96">
        <v>40069</v>
      </c>
      <c r="B206" s="97" t="s">
        <v>347</v>
      </c>
      <c r="C206" s="97" t="s">
        <v>348</v>
      </c>
      <c r="D206" s="96" t="s">
        <v>378</v>
      </c>
      <c r="E206" s="98">
        <v>552</v>
      </c>
      <c r="F206" s="99">
        <v>9</v>
      </c>
      <c r="G206" s="98">
        <v>561</v>
      </c>
      <c r="H206" s="98">
        <v>3949</v>
      </c>
      <c r="I206" s="99">
        <v>41</v>
      </c>
      <c r="J206" s="98">
        <v>3990</v>
      </c>
      <c r="K206" s="100">
        <v>0.1406</v>
      </c>
      <c r="M206">
        <f t="shared" si="6"/>
        <v>1.6042780748663103E-2</v>
      </c>
      <c r="N206">
        <f t="shared" si="7"/>
        <v>1.0275689223057645E-2</v>
      </c>
    </row>
    <row r="207" spans="1:14" x14ac:dyDescent="0.2">
      <c r="A207" s="96">
        <v>40071</v>
      </c>
      <c r="B207" s="97" t="s">
        <v>347</v>
      </c>
      <c r="C207" s="97" t="s">
        <v>348</v>
      </c>
      <c r="D207" s="96" t="s">
        <v>379</v>
      </c>
      <c r="E207" s="98">
        <v>3641</v>
      </c>
      <c r="F207" s="99">
        <v>219</v>
      </c>
      <c r="G207" s="98">
        <v>3860</v>
      </c>
      <c r="H207" s="98">
        <v>24862</v>
      </c>
      <c r="I207" s="99">
        <v>2558</v>
      </c>
      <c r="J207" s="98">
        <v>27420</v>
      </c>
      <c r="K207" s="100">
        <v>0.14077000000000001</v>
      </c>
      <c r="M207">
        <f t="shared" si="6"/>
        <v>5.6735751295336791E-2</v>
      </c>
      <c r="N207">
        <f t="shared" si="7"/>
        <v>9.3289569657184532E-2</v>
      </c>
    </row>
    <row r="208" spans="1:14" x14ac:dyDescent="0.2">
      <c r="A208" s="96">
        <v>40072</v>
      </c>
      <c r="B208" s="97" t="s">
        <v>347</v>
      </c>
      <c r="C208" s="97" t="s">
        <v>348</v>
      </c>
      <c r="D208" s="96" t="s">
        <v>380</v>
      </c>
      <c r="E208" s="98">
        <v>600</v>
      </c>
      <c r="F208" s="99">
        <v>6</v>
      </c>
      <c r="G208" s="98">
        <v>606</v>
      </c>
      <c r="H208" s="98">
        <v>4803</v>
      </c>
      <c r="I208" s="99">
        <v>65</v>
      </c>
      <c r="J208" s="98">
        <v>4868</v>
      </c>
      <c r="K208" s="100">
        <v>0.12449</v>
      </c>
      <c r="M208">
        <f t="shared" si="6"/>
        <v>9.9009900990099011E-3</v>
      </c>
      <c r="N208">
        <f t="shared" si="7"/>
        <v>1.3352506162695153E-2</v>
      </c>
    </row>
    <row r="209" spans="1:14" x14ac:dyDescent="0.2">
      <c r="A209" s="96">
        <v>40074</v>
      </c>
      <c r="B209" s="97" t="s">
        <v>347</v>
      </c>
      <c r="C209" s="97" t="s">
        <v>348</v>
      </c>
      <c r="D209" s="96" t="s">
        <v>381</v>
      </c>
      <c r="E209" s="98">
        <v>543</v>
      </c>
      <c r="F209" s="99">
        <v>0</v>
      </c>
      <c r="G209" s="98">
        <v>543</v>
      </c>
      <c r="H209" s="98">
        <v>5922</v>
      </c>
      <c r="I209" s="99">
        <v>12</v>
      </c>
      <c r="J209" s="98">
        <v>5934</v>
      </c>
      <c r="K209" s="100">
        <v>9.1509999999999994E-2</v>
      </c>
      <c r="M209">
        <f t="shared" si="6"/>
        <v>0</v>
      </c>
      <c r="N209">
        <f t="shared" si="7"/>
        <v>2.0222446916076846E-3</v>
      </c>
    </row>
    <row r="210" spans="1:14" x14ac:dyDescent="0.2">
      <c r="A210" s="96">
        <v>40076</v>
      </c>
      <c r="B210" s="97" t="s">
        <v>347</v>
      </c>
      <c r="C210" s="97" t="s">
        <v>348</v>
      </c>
      <c r="D210" s="96" t="s">
        <v>382</v>
      </c>
      <c r="E210" s="98">
        <v>490</v>
      </c>
      <c r="F210" s="99">
        <v>7</v>
      </c>
      <c r="G210" s="98">
        <v>497</v>
      </c>
      <c r="H210" s="98">
        <v>5186</v>
      </c>
      <c r="I210" s="99">
        <v>24</v>
      </c>
      <c r="J210" s="98">
        <v>5210</v>
      </c>
      <c r="K210" s="100">
        <v>9.5390000000000003E-2</v>
      </c>
      <c r="M210">
        <f t="shared" si="6"/>
        <v>1.4084507042253521E-2</v>
      </c>
      <c r="N210">
        <f t="shared" si="7"/>
        <v>4.6065259117082534E-3</v>
      </c>
    </row>
    <row r="211" spans="1:14" x14ac:dyDescent="0.2">
      <c r="A211" s="96">
        <v>40078</v>
      </c>
      <c r="B211" s="97" t="s">
        <v>168</v>
      </c>
      <c r="C211" s="97" t="s">
        <v>348</v>
      </c>
      <c r="D211" s="96" t="s">
        <v>383</v>
      </c>
      <c r="E211" s="98">
        <v>1734</v>
      </c>
      <c r="F211" s="99">
        <v>0</v>
      </c>
      <c r="G211" s="98">
        <v>1734</v>
      </c>
      <c r="H211" s="98">
        <v>13780</v>
      </c>
      <c r="I211" s="99">
        <v>0</v>
      </c>
      <c r="J211" s="98">
        <v>13780</v>
      </c>
      <c r="K211" s="100">
        <v>0.12583</v>
      </c>
      <c r="M211">
        <f t="shared" si="6"/>
        <v>0</v>
      </c>
      <c r="N211">
        <f t="shared" si="7"/>
        <v>0</v>
      </c>
    </row>
    <row r="212" spans="1:14" x14ac:dyDescent="0.2">
      <c r="A212" s="96">
        <v>40080</v>
      </c>
      <c r="B212" s="97" t="s">
        <v>168</v>
      </c>
      <c r="C212" s="97" t="s">
        <v>348</v>
      </c>
      <c r="D212" s="96" t="s">
        <v>384</v>
      </c>
      <c r="E212" s="98">
        <v>905</v>
      </c>
      <c r="F212" s="99">
        <v>0</v>
      </c>
      <c r="G212" s="98">
        <v>905</v>
      </c>
      <c r="H212" s="98">
        <v>5149</v>
      </c>
      <c r="I212" s="99">
        <v>0</v>
      </c>
      <c r="J212" s="98">
        <v>5149</v>
      </c>
      <c r="K212" s="100">
        <v>0.17576</v>
      </c>
      <c r="M212">
        <f t="shared" si="6"/>
        <v>0</v>
      </c>
      <c r="N212">
        <f t="shared" si="7"/>
        <v>0</v>
      </c>
    </row>
    <row r="213" spans="1:14" x14ac:dyDescent="0.2">
      <c r="A213" s="96">
        <v>40081</v>
      </c>
      <c r="B213" s="97" t="s">
        <v>347</v>
      </c>
      <c r="C213" s="97" t="s">
        <v>348</v>
      </c>
      <c r="D213" s="96" t="s">
        <v>385</v>
      </c>
      <c r="E213" s="98">
        <v>84</v>
      </c>
      <c r="F213" s="99">
        <v>0</v>
      </c>
      <c r="G213" s="98">
        <v>84</v>
      </c>
      <c r="H213" s="98">
        <v>822</v>
      </c>
      <c r="I213" s="99">
        <v>0</v>
      </c>
      <c r="J213" s="98">
        <v>822</v>
      </c>
      <c r="K213" s="100">
        <v>0.10219</v>
      </c>
      <c r="M213">
        <f t="shared" si="6"/>
        <v>0</v>
      </c>
      <c r="N213">
        <f t="shared" si="7"/>
        <v>0</v>
      </c>
    </row>
    <row r="214" spans="1:14" x14ac:dyDescent="0.2">
      <c r="A214" s="96">
        <v>40084</v>
      </c>
      <c r="B214" s="97" t="s">
        <v>347</v>
      </c>
      <c r="C214" s="97" t="s">
        <v>348</v>
      </c>
      <c r="D214" s="96" t="s">
        <v>386</v>
      </c>
      <c r="E214" s="98">
        <v>548</v>
      </c>
      <c r="F214" s="99">
        <v>7</v>
      </c>
      <c r="G214" s="98">
        <v>555</v>
      </c>
      <c r="H214" s="98">
        <v>9058</v>
      </c>
      <c r="I214" s="99">
        <v>126</v>
      </c>
      <c r="J214" s="98">
        <v>9184</v>
      </c>
      <c r="K214" s="100">
        <v>6.0429999999999998E-2</v>
      </c>
      <c r="M214">
        <f t="shared" si="6"/>
        <v>1.2612612612612612E-2</v>
      </c>
      <c r="N214">
        <f t="shared" si="7"/>
        <v>1.3719512195121951E-2</v>
      </c>
    </row>
    <row r="215" spans="1:14" x14ac:dyDescent="0.2">
      <c r="A215" s="96">
        <v>40085</v>
      </c>
      <c r="B215" s="97" t="s">
        <v>168</v>
      </c>
      <c r="C215" s="97" t="s">
        <v>348</v>
      </c>
      <c r="D215" s="96" t="s">
        <v>387</v>
      </c>
      <c r="E215" s="98">
        <v>1206</v>
      </c>
      <c r="F215" s="99">
        <v>0</v>
      </c>
      <c r="G215" s="98">
        <v>1206</v>
      </c>
      <c r="H215" s="98">
        <v>4282</v>
      </c>
      <c r="I215" s="99">
        <v>0</v>
      </c>
      <c r="J215" s="98">
        <v>4282</v>
      </c>
      <c r="K215" s="100">
        <v>0.28164</v>
      </c>
      <c r="M215">
        <f t="shared" si="6"/>
        <v>0</v>
      </c>
      <c r="N215">
        <f t="shared" si="7"/>
        <v>0</v>
      </c>
    </row>
    <row r="216" spans="1:14" x14ac:dyDescent="0.2">
      <c r="A216" s="96">
        <v>40088</v>
      </c>
      <c r="B216" s="97" t="s">
        <v>347</v>
      </c>
      <c r="C216" s="97" t="s">
        <v>348</v>
      </c>
      <c r="D216" s="96" t="s">
        <v>388</v>
      </c>
      <c r="E216" s="98">
        <v>1223</v>
      </c>
      <c r="F216" s="99">
        <v>0</v>
      </c>
      <c r="G216" s="98">
        <v>1223</v>
      </c>
      <c r="H216" s="98">
        <v>13219</v>
      </c>
      <c r="I216" s="99">
        <v>72</v>
      </c>
      <c r="J216" s="98">
        <v>13291</v>
      </c>
      <c r="K216" s="100">
        <v>9.2020000000000005E-2</v>
      </c>
      <c r="M216">
        <f t="shared" si="6"/>
        <v>0</v>
      </c>
      <c r="N216">
        <f t="shared" si="7"/>
        <v>5.4171996087578065E-3</v>
      </c>
    </row>
    <row r="217" spans="1:14" x14ac:dyDescent="0.2">
      <c r="A217" s="96">
        <v>40091</v>
      </c>
      <c r="B217" s="97" t="s">
        <v>347</v>
      </c>
      <c r="C217" s="97" t="s">
        <v>348</v>
      </c>
      <c r="D217" s="96" t="s">
        <v>389</v>
      </c>
      <c r="E217" s="98">
        <v>575</v>
      </c>
      <c r="F217" s="99">
        <v>13</v>
      </c>
      <c r="G217" s="98">
        <v>588</v>
      </c>
      <c r="H217" s="98">
        <v>3986</v>
      </c>
      <c r="I217" s="99">
        <v>14</v>
      </c>
      <c r="J217" s="98">
        <v>4000</v>
      </c>
      <c r="K217" s="100">
        <v>0.14699999999999999</v>
      </c>
      <c r="M217">
        <f t="shared" si="6"/>
        <v>2.2108843537414966E-2</v>
      </c>
      <c r="N217">
        <f t="shared" si="7"/>
        <v>3.5000000000000001E-3</v>
      </c>
    </row>
    <row r="218" spans="1:14" x14ac:dyDescent="0.2">
      <c r="A218" s="96">
        <v>40114</v>
      </c>
      <c r="B218" s="97" t="s">
        <v>347</v>
      </c>
      <c r="C218" s="97" t="s">
        <v>348</v>
      </c>
      <c r="D218" s="96" t="s">
        <v>390</v>
      </c>
      <c r="E218" s="98">
        <v>7355</v>
      </c>
      <c r="F218" s="99">
        <v>326</v>
      </c>
      <c r="G218" s="98">
        <v>7681</v>
      </c>
      <c r="H218" s="98">
        <v>82881</v>
      </c>
      <c r="I218" s="99">
        <v>4127</v>
      </c>
      <c r="J218" s="98">
        <v>87008</v>
      </c>
      <c r="K218" s="100">
        <v>8.8279999999999997E-2</v>
      </c>
      <c r="M218">
        <f t="shared" si="6"/>
        <v>4.2442390313761229E-2</v>
      </c>
      <c r="N218">
        <f t="shared" si="7"/>
        <v>4.7432420007355647E-2</v>
      </c>
    </row>
    <row r="219" spans="1:14" x14ac:dyDescent="0.2">
      <c r="A219" s="96">
        <v>40118</v>
      </c>
      <c r="B219" s="97" t="s">
        <v>168</v>
      </c>
      <c r="C219" s="97" t="s">
        <v>348</v>
      </c>
      <c r="D219" s="96" t="s">
        <v>391</v>
      </c>
      <c r="E219" s="98">
        <v>1212</v>
      </c>
      <c r="F219" s="99">
        <v>13</v>
      </c>
      <c r="G219" s="98">
        <v>1225</v>
      </c>
      <c r="H219" s="98">
        <v>13449</v>
      </c>
      <c r="I219" s="99">
        <v>382</v>
      </c>
      <c r="J219" s="98">
        <v>13831</v>
      </c>
      <c r="K219" s="100">
        <v>8.8569999999999996E-2</v>
      </c>
      <c r="M219">
        <f t="shared" si="6"/>
        <v>1.0612244897959184E-2</v>
      </c>
      <c r="N219">
        <f t="shared" si="7"/>
        <v>2.7619116477478129E-2</v>
      </c>
    </row>
    <row r="220" spans="1:14" x14ac:dyDescent="0.2">
      <c r="A220" s="96">
        <v>40119</v>
      </c>
      <c r="B220" s="97" t="s">
        <v>347</v>
      </c>
      <c r="C220" s="97" t="s">
        <v>348</v>
      </c>
      <c r="D220" s="96" t="s">
        <v>392</v>
      </c>
      <c r="E220" s="98">
        <v>2617</v>
      </c>
      <c r="F220" s="99">
        <v>7</v>
      </c>
      <c r="G220" s="98">
        <v>2624</v>
      </c>
      <c r="H220" s="98">
        <v>23083</v>
      </c>
      <c r="I220" s="99">
        <v>73</v>
      </c>
      <c r="J220" s="98">
        <v>23156</v>
      </c>
      <c r="K220" s="100">
        <v>0.11332</v>
      </c>
      <c r="M220">
        <f t="shared" si="6"/>
        <v>2.6676829268292685E-3</v>
      </c>
      <c r="N220">
        <f t="shared" si="7"/>
        <v>3.1525306615995856E-3</v>
      </c>
    </row>
    <row r="221" spans="1:14" x14ac:dyDescent="0.2">
      <c r="A221" s="96">
        <v>40134</v>
      </c>
      <c r="B221" s="97" t="s">
        <v>168</v>
      </c>
      <c r="C221" s="97" t="s">
        <v>348</v>
      </c>
      <c r="D221" s="96" t="s">
        <v>393</v>
      </c>
      <c r="E221" s="98">
        <v>913</v>
      </c>
      <c r="F221" s="99">
        <v>0</v>
      </c>
      <c r="G221" s="98">
        <v>913</v>
      </c>
      <c r="H221" s="98">
        <v>16097</v>
      </c>
      <c r="I221" s="99">
        <v>0</v>
      </c>
      <c r="J221" s="98">
        <v>16097</v>
      </c>
      <c r="K221" s="100">
        <v>5.672E-2</v>
      </c>
      <c r="M221">
        <f t="shared" si="6"/>
        <v>0</v>
      </c>
      <c r="N221">
        <f t="shared" si="7"/>
        <v>0</v>
      </c>
    </row>
    <row r="222" spans="1:14" x14ac:dyDescent="0.2">
      <c r="A222" s="96">
        <v>40137</v>
      </c>
      <c r="B222" s="97" t="s">
        <v>347</v>
      </c>
      <c r="C222" s="97" t="s">
        <v>348</v>
      </c>
      <c r="D222" s="96" t="s">
        <v>394</v>
      </c>
      <c r="E222" s="98">
        <v>720</v>
      </c>
      <c r="F222" s="99">
        <v>3</v>
      </c>
      <c r="G222" s="98">
        <v>723</v>
      </c>
      <c r="H222" s="98">
        <v>7542</v>
      </c>
      <c r="I222" s="99">
        <v>43</v>
      </c>
      <c r="J222" s="98">
        <v>7585</v>
      </c>
      <c r="K222" s="100">
        <v>9.5320000000000002E-2</v>
      </c>
      <c r="M222">
        <f t="shared" si="6"/>
        <v>4.1493775933609959E-3</v>
      </c>
      <c r="N222">
        <f t="shared" si="7"/>
        <v>5.6690837178642057E-3</v>
      </c>
    </row>
    <row r="223" spans="1:14" x14ac:dyDescent="0.2">
      <c r="A223" s="96">
        <v>40138</v>
      </c>
      <c r="B223" s="97" t="s">
        <v>347</v>
      </c>
      <c r="C223" s="97" t="s">
        <v>348</v>
      </c>
      <c r="D223" s="96" t="s">
        <v>395</v>
      </c>
      <c r="E223" s="98">
        <v>497</v>
      </c>
      <c r="F223" s="99">
        <v>18</v>
      </c>
      <c r="G223" s="98">
        <v>515</v>
      </c>
      <c r="H223" s="98">
        <v>10516</v>
      </c>
      <c r="I223" s="99">
        <v>265</v>
      </c>
      <c r="J223" s="98">
        <v>10781</v>
      </c>
      <c r="K223" s="100">
        <v>4.777E-2</v>
      </c>
      <c r="M223">
        <f t="shared" si="6"/>
        <v>3.4951456310679613E-2</v>
      </c>
      <c r="N223">
        <f t="shared" si="7"/>
        <v>2.4580280122437622E-2</v>
      </c>
    </row>
    <row r="224" spans="1:14" x14ac:dyDescent="0.2">
      <c r="A224" s="96">
        <v>40141</v>
      </c>
      <c r="B224" s="97" t="s">
        <v>168</v>
      </c>
      <c r="C224" s="97" t="s">
        <v>348</v>
      </c>
      <c r="D224" s="96" t="s">
        <v>396</v>
      </c>
      <c r="E224" s="98">
        <v>2</v>
      </c>
      <c r="F224" s="99">
        <v>0</v>
      </c>
      <c r="G224" s="98">
        <v>2</v>
      </c>
      <c r="H224" s="98">
        <v>24</v>
      </c>
      <c r="I224" s="99">
        <v>0</v>
      </c>
      <c r="J224" s="98">
        <v>24</v>
      </c>
      <c r="K224" s="100">
        <v>8.3330000000000001E-2</v>
      </c>
      <c r="M224">
        <f t="shared" si="6"/>
        <v>0</v>
      </c>
      <c r="N224">
        <f t="shared" si="7"/>
        <v>0</v>
      </c>
    </row>
    <row r="225" spans="1:14" x14ac:dyDescent="0.2">
      <c r="A225" s="96">
        <v>40142</v>
      </c>
      <c r="B225" s="97" t="s">
        <v>347</v>
      </c>
      <c r="C225" s="97" t="s">
        <v>348</v>
      </c>
      <c r="D225" s="96" t="s">
        <v>397</v>
      </c>
      <c r="E225" s="98">
        <v>86</v>
      </c>
      <c r="F225" s="99">
        <v>2</v>
      </c>
      <c r="G225" s="98">
        <v>88</v>
      </c>
      <c r="H225" s="98">
        <v>3202</v>
      </c>
      <c r="I225" s="99">
        <v>193</v>
      </c>
      <c r="J225" s="98">
        <v>3395</v>
      </c>
      <c r="K225" s="100">
        <v>2.5919999999999999E-2</v>
      </c>
      <c r="M225">
        <f t="shared" si="6"/>
        <v>2.2727272727272728E-2</v>
      </c>
      <c r="N225">
        <f t="shared" si="7"/>
        <v>5.6848306332842415E-2</v>
      </c>
    </row>
    <row r="226" spans="1:14" x14ac:dyDescent="0.2">
      <c r="A226" s="96">
        <v>40145</v>
      </c>
      <c r="B226" s="97" t="s">
        <v>347</v>
      </c>
      <c r="C226" s="97" t="s">
        <v>348</v>
      </c>
      <c r="D226" s="96" t="s">
        <v>398</v>
      </c>
      <c r="E226" s="98">
        <v>44</v>
      </c>
      <c r="F226" s="99">
        <v>0</v>
      </c>
      <c r="G226" s="98">
        <v>44</v>
      </c>
      <c r="H226" s="98">
        <v>888</v>
      </c>
      <c r="I226" s="99">
        <v>4</v>
      </c>
      <c r="J226" s="98">
        <v>892</v>
      </c>
      <c r="K226" s="100">
        <v>4.9329999999999999E-2</v>
      </c>
      <c r="M226">
        <f t="shared" si="6"/>
        <v>0</v>
      </c>
      <c r="N226">
        <f t="shared" si="7"/>
        <v>4.4843049327354259E-3</v>
      </c>
    </row>
    <row r="227" spans="1:14" x14ac:dyDescent="0.2">
      <c r="A227" s="96">
        <v>40147</v>
      </c>
      <c r="B227" s="97" t="s">
        <v>168</v>
      </c>
      <c r="C227" s="97" t="s">
        <v>348</v>
      </c>
      <c r="D227" s="96" t="s">
        <v>399</v>
      </c>
      <c r="E227" s="98">
        <v>40</v>
      </c>
      <c r="F227" s="99">
        <v>0</v>
      </c>
      <c r="G227" s="98">
        <v>40</v>
      </c>
      <c r="H227" s="98">
        <v>1592</v>
      </c>
      <c r="I227" s="99">
        <v>0</v>
      </c>
      <c r="J227" s="98">
        <v>1592</v>
      </c>
      <c r="K227" s="100">
        <v>2.513E-2</v>
      </c>
      <c r="M227">
        <f t="shared" si="6"/>
        <v>0</v>
      </c>
      <c r="N227">
        <f t="shared" si="7"/>
        <v>0</v>
      </c>
    </row>
    <row r="228" spans="1:14" x14ac:dyDescent="0.2">
      <c r="A228" s="96">
        <v>40148</v>
      </c>
      <c r="B228" s="97" t="s">
        <v>347</v>
      </c>
      <c r="C228" s="97" t="s">
        <v>348</v>
      </c>
      <c r="D228" s="96" t="s">
        <v>400</v>
      </c>
      <c r="E228" s="98">
        <v>8</v>
      </c>
      <c r="F228" s="99">
        <v>0</v>
      </c>
      <c r="G228" s="98">
        <v>8</v>
      </c>
      <c r="H228" s="98">
        <v>793</v>
      </c>
      <c r="I228" s="99">
        <v>0</v>
      </c>
      <c r="J228" s="98">
        <v>793</v>
      </c>
      <c r="K228" s="100">
        <v>1.009E-2</v>
      </c>
      <c r="M228">
        <f t="shared" si="6"/>
        <v>0</v>
      </c>
      <c r="N228">
        <f t="shared" si="7"/>
        <v>0</v>
      </c>
    </row>
    <row r="229" spans="1:14" x14ac:dyDescent="0.2">
      <c r="A229" s="96">
        <v>40149</v>
      </c>
      <c r="B229" s="97" t="s">
        <v>347</v>
      </c>
      <c r="C229" s="97" t="s">
        <v>348</v>
      </c>
      <c r="D229" s="96" t="s">
        <v>401</v>
      </c>
      <c r="E229" s="98">
        <v>0</v>
      </c>
      <c r="F229" s="99">
        <v>0</v>
      </c>
      <c r="G229" s="98">
        <v>0</v>
      </c>
      <c r="H229" s="98">
        <v>6</v>
      </c>
      <c r="I229" s="99">
        <v>0</v>
      </c>
      <c r="J229" s="98">
        <v>6</v>
      </c>
      <c r="K229" s="100">
        <v>0</v>
      </c>
      <c r="M229" t="e">
        <f t="shared" si="6"/>
        <v>#DIV/0!</v>
      </c>
      <c r="N229">
        <f t="shared" si="7"/>
        <v>0</v>
      </c>
    </row>
    <row r="230" spans="1:14" x14ac:dyDescent="0.2">
      <c r="A230" s="96">
        <v>50002</v>
      </c>
      <c r="B230" s="97" t="s">
        <v>402</v>
      </c>
      <c r="C230" s="97" t="s">
        <v>280</v>
      </c>
      <c r="D230" s="96" t="s">
        <v>403</v>
      </c>
      <c r="E230" s="98">
        <v>3422</v>
      </c>
      <c r="F230" s="99">
        <v>0</v>
      </c>
      <c r="G230" s="98">
        <v>3422</v>
      </c>
      <c r="H230" s="98">
        <v>14528</v>
      </c>
      <c r="I230" s="99">
        <v>0</v>
      </c>
      <c r="J230" s="98">
        <v>14528</v>
      </c>
      <c r="K230" s="100">
        <v>0.23555000000000001</v>
      </c>
      <c r="M230">
        <f t="shared" si="6"/>
        <v>0</v>
      </c>
      <c r="N230">
        <f t="shared" si="7"/>
        <v>0</v>
      </c>
    </row>
    <row r="231" spans="1:14" x14ac:dyDescent="0.2">
      <c r="A231" s="96">
        <v>50006</v>
      </c>
      <c r="B231" s="97" t="s">
        <v>168</v>
      </c>
      <c r="C231" s="97" t="s">
        <v>280</v>
      </c>
      <c r="D231" s="96" t="s">
        <v>404</v>
      </c>
      <c r="E231" s="98">
        <v>1314</v>
      </c>
      <c r="F231" s="99">
        <v>0</v>
      </c>
      <c r="G231" s="98">
        <v>1314</v>
      </c>
      <c r="H231" s="98">
        <v>12459</v>
      </c>
      <c r="I231" s="99">
        <v>0</v>
      </c>
      <c r="J231" s="98">
        <v>12459</v>
      </c>
      <c r="K231" s="100">
        <v>0.10546999999999999</v>
      </c>
      <c r="M231">
        <f t="shared" si="6"/>
        <v>0</v>
      </c>
      <c r="N231">
        <f t="shared" si="7"/>
        <v>0</v>
      </c>
    </row>
    <row r="232" spans="1:14" x14ac:dyDescent="0.2">
      <c r="A232" s="96">
        <v>50007</v>
      </c>
      <c r="B232" s="97" t="s">
        <v>405</v>
      </c>
      <c r="C232" s="97" t="s">
        <v>280</v>
      </c>
      <c r="D232" s="96" t="s">
        <v>406</v>
      </c>
      <c r="E232" s="98">
        <v>637</v>
      </c>
      <c r="F232" s="99">
        <v>0</v>
      </c>
      <c r="G232" s="98">
        <v>637</v>
      </c>
      <c r="H232" s="98">
        <v>21536</v>
      </c>
      <c r="I232" s="99">
        <v>0</v>
      </c>
      <c r="J232" s="98">
        <v>21536</v>
      </c>
      <c r="K232" s="100">
        <v>2.9579999999999999E-2</v>
      </c>
      <c r="M232">
        <f t="shared" si="6"/>
        <v>0</v>
      </c>
      <c r="N232">
        <f t="shared" si="7"/>
        <v>0</v>
      </c>
    </row>
    <row r="233" spans="1:14" x14ac:dyDescent="0.2">
      <c r="A233" s="96">
        <v>50008</v>
      </c>
      <c r="B233" s="97" t="s">
        <v>402</v>
      </c>
      <c r="C233" s="97" t="s">
        <v>280</v>
      </c>
      <c r="D233" s="96" t="s">
        <v>407</v>
      </c>
      <c r="E233" s="98">
        <v>1131</v>
      </c>
      <c r="F233" s="99">
        <v>50</v>
      </c>
      <c r="G233" s="98">
        <v>1181</v>
      </c>
      <c r="H233" s="98">
        <v>6893</v>
      </c>
      <c r="I233" s="99">
        <v>1162</v>
      </c>
      <c r="J233" s="98">
        <v>8055</v>
      </c>
      <c r="K233" s="100">
        <v>0.14662</v>
      </c>
      <c r="M233">
        <f t="shared" si="6"/>
        <v>4.2337002540220152E-2</v>
      </c>
      <c r="N233">
        <f t="shared" si="7"/>
        <v>0.14425822470515207</v>
      </c>
    </row>
    <row r="234" spans="1:14" x14ac:dyDescent="0.2">
      <c r="A234" s="96">
        <v>50009</v>
      </c>
      <c r="B234" s="97" t="s">
        <v>168</v>
      </c>
      <c r="C234" s="97" t="s">
        <v>280</v>
      </c>
      <c r="D234" s="96" t="s">
        <v>408</v>
      </c>
      <c r="E234" s="98">
        <v>1466</v>
      </c>
      <c r="F234" s="99">
        <v>0</v>
      </c>
      <c r="G234" s="98">
        <v>1466</v>
      </c>
      <c r="H234" s="98">
        <v>19858</v>
      </c>
      <c r="I234" s="99">
        <v>0</v>
      </c>
      <c r="J234" s="98">
        <v>19858</v>
      </c>
      <c r="K234" s="100">
        <v>7.3819999999999997E-2</v>
      </c>
      <c r="M234">
        <f t="shared" si="6"/>
        <v>0</v>
      </c>
      <c r="N234">
        <f t="shared" si="7"/>
        <v>0</v>
      </c>
    </row>
    <row r="235" spans="1:14" x14ac:dyDescent="0.2">
      <c r="A235" s="96">
        <v>50013</v>
      </c>
      <c r="B235" s="97" t="s">
        <v>402</v>
      </c>
      <c r="C235" s="97" t="s">
        <v>280</v>
      </c>
      <c r="D235" s="96" t="s">
        <v>409</v>
      </c>
      <c r="E235" s="98">
        <v>724</v>
      </c>
      <c r="F235" s="99">
        <v>0</v>
      </c>
      <c r="G235" s="98">
        <v>724</v>
      </c>
      <c r="H235" s="98">
        <v>8603</v>
      </c>
      <c r="I235" s="99">
        <v>6</v>
      </c>
      <c r="J235" s="98">
        <v>8609</v>
      </c>
      <c r="K235" s="100">
        <v>8.4099999999999994E-2</v>
      </c>
      <c r="M235">
        <f t="shared" si="6"/>
        <v>0</v>
      </c>
      <c r="N235">
        <f t="shared" si="7"/>
        <v>6.9694505749796725E-4</v>
      </c>
    </row>
    <row r="236" spans="1:14" x14ac:dyDescent="0.2">
      <c r="A236" s="96">
        <v>50014</v>
      </c>
      <c r="B236" s="97" t="s">
        <v>402</v>
      </c>
      <c r="C236" s="97" t="s">
        <v>280</v>
      </c>
      <c r="D236" s="96" t="s">
        <v>410</v>
      </c>
      <c r="E236" s="98">
        <v>183</v>
      </c>
      <c r="F236" s="99">
        <v>0</v>
      </c>
      <c r="G236" s="98">
        <v>183</v>
      </c>
      <c r="H236" s="98">
        <v>5343</v>
      </c>
      <c r="I236" s="99">
        <v>6</v>
      </c>
      <c r="J236" s="98">
        <v>5349</v>
      </c>
      <c r="K236" s="100">
        <v>3.4209999999999997E-2</v>
      </c>
      <c r="M236">
        <f t="shared" si="6"/>
        <v>0</v>
      </c>
      <c r="N236">
        <f t="shared" si="7"/>
        <v>1.1217049915872126E-3</v>
      </c>
    </row>
    <row r="237" spans="1:14" x14ac:dyDescent="0.2">
      <c r="A237" s="96">
        <v>50015</v>
      </c>
      <c r="B237" s="97" t="s">
        <v>402</v>
      </c>
      <c r="C237" s="97" t="s">
        <v>280</v>
      </c>
      <c r="D237" s="96" t="s">
        <v>411</v>
      </c>
      <c r="E237" s="98">
        <v>0</v>
      </c>
      <c r="F237" s="99">
        <v>0</v>
      </c>
      <c r="G237" s="98">
        <v>0</v>
      </c>
      <c r="H237" s="98">
        <v>5</v>
      </c>
      <c r="I237" s="99">
        <v>0</v>
      </c>
      <c r="J237" s="98">
        <v>5</v>
      </c>
      <c r="K237" s="100">
        <v>0</v>
      </c>
      <c r="M237" t="e">
        <f t="shared" si="6"/>
        <v>#DIV/0!</v>
      </c>
      <c r="N237">
        <f t="shared" si="7"/>
        <v>0</v>
      </c>
    </row>
    <row r="238" spans="1:14" x14ac:dyDescent="0.2">
      <c r="A238" s="96">
        <v>50016</v>
      </c>
      <c r="B238" s="97" t="s">
        <v>402</v>
      </c>
      <c r="C238" s="97" t="s">
        <v>280</v>
      </c>
      <c r="D238" s="96" t="s">
        <v>412</v>
      </c>
      <c r="E238" s="98">
        <v>357</v>
      </c>
      <c r="F238" s="99">
        <v>0</v>
      </c>
      <c r="G238" s="98">
        <v>357</v>
      </c>
      <c r="H238" s="98">
        <v>5809</v>
      </c>
      <c r="I238" s="99">
        <v>0</v>
      </c>
      <c r="J238" s="98">
        <v>5809</v>
      </c>
      <c r="K238" s="100">
        <v>6.1460000000000001E-2</v>
      </c>
      <c r="M238">
        <f t="shared" si="6"/>
        <v>0</v>
      </c>
      <c r="N238">
        <f t="shared" si="7"/>
        <v>0</v>
      </c>
    </row>
    <row r="239" spans="1:14" x14ac:dyDescent="0.2">
      <c r="A239" s="96">
        <v>50017</v>
      </c>
      <c r="B239" s="97" t="s">
        <v>402</v>
      </c>
      <c r="C239" s="97" t="s">
        <v>280</v>
      </c>
      <c r="D239" s="96" t="s">
        <v>413</v>
      </c>
      <c r="E239" s="98">
        <v>2965</v>
      </c>
      <c r="F239" s="99">
        <v>187</v>
      </c>
      <c r="G239" s="98">
        <v>3152</v>
      </c>
      <c r="H239" s="98">
        <v>22626</v>
      </c>
      <c r="I239" s="99">
        <v>9029</v>
      </c>
      <c r="J239" s="98">
        <v>31655</v>
      </c>
      <c r="K239" s="100">
        <v>9.9570000000000006E-2</v>
      </c>
      <c r="M239">
        <f t="shared" si="6"/>
        <v>5.9327411167512688E-2</v>
      </c>
      <c r="N239">
        <f t="shared" si="7"/>
        <v>0.28523140104248934</v>
      </c>
    </row>
    <row r="240" spans="1:14" x14ac:dyDescent="0.2">
      <c r="A240" s="96">
        <v>50018</v>
      </c>
      <c r="B240" s="97" t="s">
        <v>168</v>
      </c>
      <c r="C240" s="97" t="s">
        <v>280</v>
      </c>
      <c r="D240" s="96" t="s">
        <v>414</v>
      </c>
      <c r="E240" s="98">
        <v>6695</v>
      </c>
      <c r="F240" s="99">
        <v>0</v>
      </c>
      <c r="G240" s="98">
        <v>6695</v>
      </c>
      <c r="H240" s="98">
        <v>11229</v>
      </c>
      <c r="I240" s="99">
        <v>0</v>
      </c>
      <c r="J240" s="98">
        <v>11229</v>
      </c>
      <c r="K240" s="100">
        <v>0.59621999999999997</v>
      </c>
      <c r="M240">
        <f t="shared" si="6"/>
        <v>0</v>
      </c>
      <c r="N240">
        <f t="shared" si="7"/>
        <v>0</v>
      </c>
    </row>
    <row r="241" spans="1:14" x14ac:dyDescent="0.2">
      <c r="A241" s="96">
        <v>50022</v>
      </c>
      <c r="B241" s="97" t="s">
        <v>402</v>
      </c>
      <c r="C241" s="97" t="s">
        <v>280</v>
      </c>
      <c r="D241" s="96" t="s">
        <v>415</v>
      </c>
      <c r="E241" s="98">
        <v>4760</v>
      </c>
      <c r="F241" s="99">
        <v>0</v>
      </c>
      <c r="G241" s="98">
        <v>4760</v>
      </c>
      <c r="H241" s="98">
        <v>26443</v>
      </c>
      <c r="I241" s="99">
        <v>307</v>
      </c>
      <c r="J241" s="98">
        <v>26750</v>
      </c>
      <c r="K241" s="100">
        <v>0.17793999999999999</v>
      </c>
      <c r="M241">
        <f t="shared" si="6"/>
        <v>0</v>
      </c>
      <c r="N241">
        <f t="shared" si="7"/>
        <v>1.1476635514018691E-2</v>
      </c>
    </row>
    <row r="242" spans="1:14" x14ac:dyDescent="0.2">
      <c r="A242" s="96">
        <v>50024</v>
      </c>
      <c r="B242" s="97" t="s">
        <v>402</v>
      </c>
      <c r="C242" s="97" t="s">
        <v>280</v>
      </c>
      <c r="D242" s="96" t="s">
        <v>317</v>
      </c>
      <c r="E242" s="98">
        <v>9355</v>
      </c>
      <c r="F242" s="99">
        <v>0</v>
      </c>
      <c r="G242" s="98">
        <v>9355</v>
      </c>
      <c r="H242" s="98">
        <v>24181</v>
      </c>
      <c r="I242" s="99">
        <v>0</v>
      </c>
      <c r="J242" s="98">
        <v>24181</v>
      </c>
      <c r="K242" s="100">
        <v>0.38686999999999999</v>
      </c>
      <c r="M242">
        <f t="shared" si="6"/>
        <v>0</v>
      </c>
      <c r="N242">
        <f t="shared" si="7"/>
        <v>0</v>
      </c>
    </row>
    <row r="243" spans="1:14" x14ac:dyDescent="0.2">
      <c r="A243" s="96">
        <v>50025</v>
      </c>
      <c r="B243" s="97" t="s">
        <v>405</v>
      </c>
      <c r="C243" s="97" t="s">
        <v>280</v>
      </c>
      <c r="D243" s="96" t="s">
        <v>416</v>
      </c>
      <c r="E243" s="98">
        <v>4538</v>
      </c>
      <c r="F243" s="99">
        <v>53</v>
      </c>
      <c r="G243" s="98">
        <v>4591</v>
      </c>
      <c r="H243" s="98">
        <v>27033</v>
      </c>
      <c r="I243" s="99">
        <v>3220</v>
      </c>
      <c r="J243" s="98">
        <v>30253</v>
      </c>
      <c r="K243" s="100">
        <v>0.15175</v>
      </c>
      <c r="M243">
        <f t="shared" si="6"/>
        <v>1.1544325854933566E-2</v>
      </c>
      <c r="N243">
        <f t="shared" si="7"/>
        <v>0.10643572538260668</v>
      </c>
    </row>
    <row r="244" spans="1:14" x14ac:dyDescent="0.2">
      <c r="A244" s="96">
        <v>50026</v>
      </c>
      <c r="B244" s="97" t="s">
        <v>405</v>
      </c>
      <c r="C244" s="97" t="s">
        <v>280</v>
      </c>
      <c r="D244" s="96" t="s">
        <v>417</v>
      </c>
      <c r="E244" s="98">
        <v>4135</v>
      </c>
      <c r="F244" s="99">
        <v>101</v>
      </c>
      <c r="G244" s="98">
        <v>4236</v>
      </c>
      <c r="H244" s="98">
        <v>33239</v>
      </c>
      <c r="I244" s="99">
        <v>12754</v>
      </c>
      <c r="J244" s="98">
        <v>45993</v>
      </c>
      <c r="K244" s="100">
        <v>9.2100000000000001E-2</v>
      </c>
      <c r="M244">
        <f t="shared" si="6"/>
        <v>2.3843248347497639E-2</v>
      </c>
      <c r="N244">
        <f t="shared" si="7"/>
        <v>0.27730306785815234</v>
      </c>
    </row>
    <row r="245" spans="1:14" x14ac:dyDescent="0.2">
      <c r="A245" s="96">
        <v>50028</v>
      </c>
      <c r="B245" s="97" t="s">
        <v>402</v>
      </c>
      <c r="C245" s="97" t="s">
        <v>280</v>
      </c>
      <c r="D245" s="96" t="s">
        <v>418</v>
      </c>
      <c r="E245" s="98">
        <v>474</v>
      </c>
      <c r="F245" s="99">
        <v>0</v>
      </c>
      <c r="G245" s="98">
        <v>474</v>
      </c>
      <c r="H245" s="98">
        <v>4378</v>
      </c>
      <c r="I245" s="99">
        <v>17</v>
      </c>
      <c r="J245" s="98">
        <v>4395</v>
      </c>
      <c r="K245" s="100">
        <v>0.10785</v>
      </c>
      <c r="M245">
        <f t="shared" si="6"/>
        <v>0</v>
      </c>
      <c r="N245">
        <f t="shared" si="7"/>
        <v>3.8680318543799774E-3</v>
      </c>
    </row>
    <row r="246" spans="1:14" x14ac:dyDescent="0.2">
      <c r="A246" s="96">
        <v>50030</v>
      </c>
      <c r="B246" s="97" t="s">
        <v>402</v>
      </c>
      <c r="C246" s="97" t="s">
        <v>280</v>
      </c>
      <c r="D246" s="96" t="s">
        <v>419</v>
      </c>
      <c r="E246" s="98">
        <v>2226</v>
      </c>
      <c r="F246" s="99">
        <v>0</v>
      </c>
      <c r="G246" s="98">
        <v>2226</v>
      </c>
      <c r="H246" s="98">
        <v>17639</v>
      </c>
      <c r="I246" s="99">
        <v>0</v>
      </c>
      <c r="J246" s="98">
        <v>17639</v>
      </c>
      <c r="K246" s="100">
        <v>0.12620000000000001</v>
      </c>
      <c r="M246">
        <f t="shared" si="6"/>
        <v>0</v>
      </c>
      <c r="N246">
        <f t="shared" si="7"/>
        <v>0</v>
      </c>
    </row>
    <row r="247" spans="1:14" x14ac:dyDescent="0.2">
      <c r="A247" s="96">
        <v>50036</v>
      </c>
      <c r="B247" s="97" t="s">
        <v>402</v>
      </c>
      <c r="C247" s="97" t="s">
        <v>280</v>
      </c>
      <c r="D247" s="96" t="s">
        <v>420</v>
      </c>
      <c r="E247" s="98">
        <v>2385</v>
      </c>
      <c r="F247" s="99">
        <v>0</v>
      </c>
      <c r="G247" s="98">
        <v>2385</v>
      </c>
      <c r="H247" s="98">
        <v>19086</v>
      </c>
      <c r="I247" s="99">
        <v>0</v>
      </c>
      <c r="J247" s="98">
        <v>19086</v>
      </c>
      <c r="K247" s="100">
        <v>0.12496</v>
      </c>
      <c r="M247">
        <f t="shared" si="6"/>
        <v>0</v>
      </c>
      <c r="N247">
        <f t="shared" si="7"/>
        <v>0</v>
      </c>
    </row>
    <row r="248" spans="1:14" x14ac:dyDescent="0.2">
      <c r="A248" s="96">
        <v>50038</v>
      </c>
      <c r="B248" s="97" t="s">
        <v>402</v>
      </c>
      <c r="C248" s="97" t="s">
        <v>280</v>
      </c>
      <c r="D248" s="96" t="s">
        <v>421</v>
      </c>
      <c r="E248" s="98">
        <v>3332</v>
      </c>
      <c r="F248" s="99">
        <v>49</v>
      </c>
      <c r="G248" s="98">
        <v>3381</v>
      </c>
      <c r="H248" s="98">
        <v>12911</v>
      </c>
      <c r="I248" s="99">
        <v>866</v>
      </c>
      <c r="J248" s="98">
        <v>13777</v>
      </c>
      <c r="K248" s="100">
        <v>0.24540999999999999</v>
      </c>
      <c r="M248">
        <f t="shared" si="6"/>
        <v>1.4492753623188406E-2</v>
      </c>
      <c r="N248">
        <f t="shared" si="7"/>
        <v>6.2858387167017499E-2</v>
      </c>
    </row>
    <row r="249" spans="1:14" x14ac:dyDescent="0.2">
      <c r="A249" s="96">
        <v>50039</v>
      </c>
      <c r="B249" s="97" t="s">
        <v>402</v>
      </c>
      <c r="C249" s="97" t="s">
        <v>280</v>
      </c>
      <c r="D249" s="96" t="s">
        <v>422</v>
      </c>
      <c r="E249" s="98">
        <v>2094</v>
      </c>
      <c r="F249" s="99">
        <v>8</v>
      </c>
      <c r="G249" s="98">
        <v>2102</v>
      </c>
      <c r="H249" s="98">
        <v>31524</v>
      </c>
      <c r="I249" s="99">
        <v>368</v>
      </c>
      <c r="J249" s="98">
        <v>31892</v>
      </c>
      <c r="K249" s="100">
        <v>6.5909999999999996E-2</v>
      </c>
      <c r="M249">
        <f t="shared" si="6"/>
        <v>3.8058991436726928E-3</v>
      </c>
      <c r="N249">
        <f t="shared" si="7"/>
        <v>1.1538943935783268E-2</v>
      </c>
    </row>
    <row r="250" spans="1:14" x14ac:dyDescent="0.2">
      <c r="A250" s="96">
        <v>50040</v>
      </c>
      <c r="B250" s="97" t="s">
        <v>402</v>
      </c>
      <c r="C250" s="97" t="s">
        <v>280</v>
      </c>
      <c r="D250" s="96" t="s">
        <v>423</v>
      </c>
      <c r="E250" s="98">
        <v>708</v>
      </c>
      <c r="F250" s="99">
        <v>28</v>
      </c>
      <c r="G250" s="98">
        <v>736</v>
      </c>
      <c r="H250" s="98">
        <v>3635</v>
      </c>
      <c r="I250" s="99">
        <v>409</v>
      </c>
      <c r="J250" s="98">
        <v>4044</v>
      </c>
      <c r="K250" s="100">
        <v>0.182</v>
      </c>
      <c r="M250">
        <f t="shared" si="6"/>
        <v>3.8043478260869568E-2</v>
      </c>
      <c r="N250">
        <f t="shared" si="7"/>
        <v>0.10113748763600396</v>
      </c>
    </row>
    <row r="251" spans="1:14" x14ac:dyDescent="0.2">
      <c r="A251" s="96">
        <v>50042</v>
      </c>
      <c r="B251" s="97" t="s">
        <v>402</v>
      </c>
      <c r="C251" s="97" t="s">
        <v>280</v>
      </c>
      <c r="D251" s="96" t="s">
        <v>424</v>
      </c>
      <c r="E251" s="98">
        <v>398</v>
      </c>
      <c r="F251" s="99">
        <v>0</v>
      </c>
      <c r="G251" s="98">
        <v>398</v>
      </c>
      <c r="H251" s="98">
        <v>6048</v>
      </c>
      <c r="I251" s="99">
        <v>0</v>
      </c>
      <c r="J251" s="98">
        <v>6048</v>
      </c>
      <c r="K251" s="100">
        <v>6.5809999999999994E-2</v>
      </c>
      <c r="M251">
        <f t="shared" si="6"/>
        <v>0</v>
      </c>
      <c r="N251">
        <f t="shared" si="7"/>
        <v>0</v>
      </c>
    </row>
    <row r="252" spans="1:14" x14ac:dyDescent="0.2">
      <c r="A252" s="96">
        <v>50043</v>
      </c>
      <c r="B252" s="97" t="s">
        <v>405</v>
      </c>
      <c r="C252" s="97" t="s">
        <v>280</v>
      </c>
      <c r="D252" s="96" t="s">
        <v>425</v>
      </c>
      <c r="E252" s="98">
        <v>8592</v>
      </c>
      <c r="F252" s="99">
        <v>0</v>
      </c>
      <c r="G252" s="98">
        <v>8592</v>
      </c>
      <c r="H252" s="98">
        <v>34116</v>
      </c>
      <c r="I252" s="99">
        <v>52</v>
      </c>
      <c r="J252" s="98">
        <v>34168</v>
      </c>
      <c r="K252" s="100">
        <v>0.25146000000000002</v>
      </c>
      <c r="M252">
        <f t="shared" si="6"/>
        <v>0</v>
      </c>
      <c r="N252">
        <f t="shared" si="7"/>
        <v>1.5218918286115663E-3</v>
      </c>
    </row>
    <row r="253" spans="1:14" x14ac:dyDescent="0.2">
      <c r="A253" s="96">
        <v>50045</v>
      </c>
      <c r="B253" s="97" t="s">
        <v>402</v>
      </c>
      <c r="C253" s="97" t="s">
        <v>280</v>
      </c>
      <c r="D253" s="96" t="s">
        <v>426</v>
      </c>
      <c r="E253" s="98">
        <v>3440</v>
      </c>
      <c r="F253" s="99">
        <v>0</v>
      </c>
      <c r="G253" s="98">
        <v>3440</v>
      </c>
      <c r="H253" s="98">
        <v>11155</v>
      </c>
      <c r="I253" s="99">
        <v>0</v>
      </c>
      <c r="J253" s="98">
        <v>11155</v>
      </c>
      <c r="K253" s="100">
        <v>0.30837999999999999</v>
      </c>
      <c r="M253">
        <f t="shared" si="6"/>
        <v>0</v>
      </c>
      <c r="N253">
        <f t="shared" si="7"/>
        <v>0</v>
      </c>
    </row>
    <row r="254" spans="1:14" x14ac:dyDescent="0.2">
      <c r="A254" s="96">
        <v>50046</v>
      </c>
      <c r="B254" s="97" t="s">
        <v>168</v>
      </c>
      <c r="C254" s="97" t="s">
        <v>280</v>
      </c>
      <c r="D254" s="96" t="s">
        <v>427</v>
      </c>
      <c r="E254" s="98">
        <v>99</v>
      </c>
      <c r="F254" s="99">
        <v>0</v>
      </c>
      <c r="G254" s="98">
        <v>99</v>
      </c>
      <c r="H254" s="98">
        <v>1847</v>
      </c>
      <c r="I254" s="99">
        <v>0</v>
      </c>
      <c r="J254" s="98">
        <v>1847</v>
      </c>
      <c r="K254" s="100">
        <v>5.3600000000000002E-2</v>
      </c>
      <c r="M254">
        <f t="shared" si="6"/>
        <v>0</v>
      </c>
      <c r="N254">
        <f t="shared" si="7"/>
        <v>0</v>
      </c>
    </row>
    <row r="255" spans="1:14" x14ac:dyDescent="0.2">
      <c r="A255" s="96">
        <v>50047</v>
      </c>
      <c r="B255" s="97" t="s">
        <v>402</v>
      </c>
      <c r="C255" s="97" t="s">
        <v>280</v>
      </c>
      <c r="D255" s="96" t="s">
        <v>428</v>
      </c>
      <c r="E255" s="98">
        <v>5797</v>
      </c>
      <c r="F255" s="99">
        <v>341</v>
      </c>
      <c r="G255" s="98">
        <v>6138</v>
      </c>
      <c r="H255" s="98">
        <v>30145</v>
      </c>
      <c r="I255" s="99">
        <v>7643</v>
      </c>
      <c r="J255" s="98">
        <v>37788</v>
      </c>
      <c r="K255" s="100">
        <v>0.16242999999999999</v>
      </c>
      <c r="M255">
        <f t="shared" si="6"/>
        <v>5.5555555555555552E-2</v>
      </c>
      <c r="N255">
        <f t="shared" si="7"/>
        <v>0.20225997671218376</v>
      </c>
    </row>
    <row r="256" spans="1:14" x14ac:dyDescent="0.2">
      <c r="A256" s="96">
        <v>50054</v>
      </c>
      <c r="B256" s="97" t="s">
        <v>402</v>
      </c>
      <c r="C256" s="97" t="s">
        <v>280</v>
      </c>
      <c r="D256" s="96" t="s">
        <v>429</v>
      </c>
      <c r="E256" s="98">
        <v>655</v>
      </c>
      <c r="F256" s="99">
        <v>0</v>
      </c>
      <c r="G256" s="98">
        <v>655</v>
      </c>
      <c r="H256" s="98">
        <v>4784</v>
      </c>
      <c r="I256" s="99">
        <v>0</v>
      </c>
      <c r="J256" s="98">
        <v>4784</v>
      </c>
      <c r="K256" s="100">
        <v>0.13691</v>
      </c>
      <c r="M256">
        <f t="shared" si="6"/>
        <v>0</v>
      </c>
      <c r="N256">
        <f t="shared" si="7"/>
        <v>0</v>
      </c>
    </row>
    <row r="257" spans="1:14" x14ac:dyDescent="0.2">
      <c r="A257" s="96">
        <v>50055</v>
      </c>
      <c r="B257" s="97" t="s">
        <v>405</v>
      </c>
      <c r="C257" s="97" t="s">
        <v>280</v>
      </c>
      <c r="D257" s="96" t="s">
        <v>430</v>
      </c>
      <c r="E257" s="98">
        <v>2454</v>
      </c>
      <c r="F257" s="99">
        <v>0</v>
      </c>
      <c r="G257" s="98">
        <v>2454</v>
      </c>
      <c r="H257" s="98">
        <v>7150</v>
      </c>
      <c r="I257" s="99">
        <v>0</v>
      </c>
      <c r="J257" s="98">
        <v>7150</v>
      </c>
      <c r="K257" s="100">
        <v>0.34322000000000003</v>
      </c>
      <c r="M257">
        <f t="shared" si="6"/>
        <v>0</v>
      </c>
      <c r="N257">
        <f t="shared" si="7"/>
        <v>0</v>
      </c>
    </row>
    <row r="258" spans="1:14" x14ac:dyDescent="0.2">
      <c r="A258" s="96">
        <v>50056</v>
      </c>
      <c r="B258" s="97" t="s">
        <v>402</v>
      </c>
      <c r="C258" s="97" t="s">
        <v>280</v>
      </c>
      <c r="D258" s="96" t="s">
        <v>431</v>
      </c>
      <c r="E258" s="98">
        <v>5372</v>
      </c>
      <c r="F258" s="99">
        <v>171</v>
      </c>
      <c r="G258" s="98">
        <v>5543</v>
      </c>
      <c r="H258" s="98">
        <v>26804</v>
      </c>
      <c r="I258" s="99">
        <v>5038</v>
      </c>
      <c r="J258" s="98">
        <v>31842</v>
      </c>
      <c r="K258" s="100">
        <v>0.17408000000000001</v>
      </c>
      <c r="M258">
        <f t="shared" si="6"/>
        <v>3.0849720368031752E-2</v>
      </c>
      <c r="N258">
        <f t="shared" si="7"/>
        <v>0.15821870485522266</v>
      </c>
    </row>
    <row r="259" spans="1:14" x14ac:dyDescent="0.2">
      <c r="A259" s="96">
        <v>50057</v>
      </c>
      <c r="B259" s="97" t="s">
        <v>402</v>
      </c>
      <c r="C259" s="97" t="s">
        <v>280</v>
      </c>
      <c r="D259" s="96" t="s">
        <v>432</v>
      </c>
      <c r="E259" s="98">
        <v>5502</v>
      </c>
      <c r="F259" s="99">
        <v>23</v>
      </c>
      <c r="G259" s="98">
        <v>5525</v>
      </c>
      <c r="H259" s="98">
        <v>38783</v>
      </c>
      <c r="I259" s="99">
        <v>1845</v>
      </c>
      <c r="J259" s="98">
        <v>40628</v>
      </c>
      <c r="K259" s="100">
        <v>0.13599</v>
      </c>
      <c r="M259">
        <f t="shared" si="6"/>
        <v>4.1628959276018103E-3</v>
      </c>
      <c r="N259">
        <f t="shared" si="7"/>
        <v>4.5412031111548685E-2</v>
      </c>
    </row>
    <row r="260" spans="1:14" x14ac:dyDescent="0.2">
      <c r="A260" s="96">
        <v>50058</v>
      </c>
      <c r="B260" s="97" t="s">
        <v>402</v>
      </c>
      <c r="C260" s="97" t="s">
        <v>280</v>
      </c>
      <c r="D260" s="96" t="s">
        <v>433</v>
      </c>
      <c r="E260" s="98">
        <v>10857</v>
      </c>
      <c r="F260" s="99">
        <v>0</v>
      </c>
      <c r="G260" s="98">
        <v>10857</v>
      </c>
      <c r="H260" s="98">
        <v>24607</v>
      </c>
      <c r="I260" s="99">
        <v>0</v>
      </c>
      <c r="J260" s="98">
        <v>24607</v>
      </c>
      <c r="K260" s="100">
        <v>0.44122</v>
      </c>
      <c r="M260">
        <f t="shared" ref="M260:M323" si="8">F260/G260</f>
        <v>0</v>
      </c>
      <c r="N260">
        <f t="shared" ref="N260:N323" si="9">I260/J260</f>
        <v>0</v>
      </c>
    </row>
    <row r="261" spans="1:14" x14ac:dyDescent="0.2">
      <c r="A261" s="96">
        <v>50060</v>
      </c>
      <c r="B261" s="97" t="s">
        <v>402</v>
      </c>
      <c r="C261" s="97" t="s">
        <v>280</v>
      </c>
      <c r="D261" s="96" t="s">
        <v>434</v>
      </c>
      <c r="E261" s="98">
        <v>12906</v>
      </c>
      <c r="F261" s="99">
        <v>186</v>
      </c>
      <c r="G261" s="98">
        <v>13092</v>
      </c>
      <c r="H261" s="98">
        <v>45053</v>
      </c>
      <c r="I261" s="99">
        <v>4157</v>
      </c>
      <c r="J261" s="98">
        <v>49210</v>
      </c>
      <c r="K261" s="100">
        <v>0.26604</v>
      </c>
      <c r="M261">
        <f t="shared" si="8"/>
        <v>1.4207149404216315E-2</v>
      </c>
      <c r="N261">
        <f t="shared" si="9"/>
        <v>8.4474700264173946E-2</v>
      </c>
    </row>
    <row r="262" spans="1:14" x14ac:dyDescent="0.2">
      <c r="A262" s="96">
        <v>50063</v>
      </c>
      <c r="B262" s="97" t="s">
        <v>168</v>
      </c>
      <c r="C262" s="97" t="s">
        <v>280</v>
      </c>
      <c r="D262" s="96" t="s">
        <v>435</v>
      </c>
      <c r="E262" s="98">
        <v>12026</v>
      </c>
      <c r="F262" s="99">
        <v>65</v>
      </c>
      <c r="G262" s="98">
        <v>12091</v>
      </c>
      <c r="H262" s="98">
        <v>23679</v>
      </c>
      <c r="I262" s="99">
        <v>226</v>
      </c>
      <c r="J262" s="98">
        <v>23905</v>
      </c>
      <c r="K262" s="100">
        <v>0.50578999999999996</v>
      </c>
      <c r="M262">
        <f t="shared" si="8"/>
        <v>5.3758994293275995E-3</v>
      </c>
      <c r="N262">
        <f t="shared" si="9"/>
        <v>9.4540891026981804E-3</v>
      </c>
    </row>
    <row r="263" spans="1:14" x14ac:dyDescent="0.2">
      <c r="A263" s="96">
        <v>50067</v>
      </c>
      <c r="B263" s="97" t="s">
        <v>402</v>
      </c>
      <c r="C263" s="97" t="s">
        <v>280</v>
      </c>
      <c r="D263" s="96" t="s">
        <v>436</v>
      </c>
      <c r="E263" s="98">
        <v>341</v>
      </c>
      <c r="F263" s="99">
        <v>0</v>
      </c>
      <c r="G263" s="98">
        <v>341</v>
      </c>
      <c r="H263" s="98">
        <v>2802</v>
      </c>
      <c r="I263" s="99">
        <v>0</v>
      </c>
      <c r="J263" s="98">
        <v>2802</v>
      </c>
      <c r="K263" s="100">
        <v>0.1217</v>
      </c>
      <c r="M263">
        <f t="shared" si="8"/>
        <v>0</v>
      </c>
      <c r="N263">
        <f t="shared" si="9"/>
        <v>0</v>
      </c>
    </row>
    <row r="264" spans="1:14" x14ac:dyDescent="0.2">
      <c r="A264" s="96">
        <v>50069</v>
      </c>
      <c r="B264" s="97" t="s">
        <v>168</v>
      </c>
      <c r="C264" s="97" t="s">
        <v>280</v>
      </c>
      <c r="D264" s="96" t="s">
        <v>404</v>
      </c>
      <c r="E264" s="98">
        <v>2029</v>
      </c>
      <c r="F264" s="99">
        <v>98</v>
      </c>
      <c r="G264" s="98">
        <v>2127</v>
      </c>
      <c r="H264" s="98">
        <v>22936</v>
      </c>
      <c r="I264" s="99">
        <v>9502</v>
      </c>
      <c r="J264" s="98">
        <v>32438</v>
      </c>
      <c r="K264" s="100">
        <v>6.5570000000000003E-2</v>
      </c>
      <c r="M264">
        <f t="shared" si="8"/>
        <v>4.6074283027738597E-2</v>
      </c>
      <c r="N264">
        <f t="shared" si="9"/>
        <v>0.29292804735187128</v>
      </c>
    </row>
    <row r="265" spans="1:14" x14ac:dyDescent="0.2">
      <c r="A265" s="96">
        <v>50070</v>
      </c>
      <c r="B265" s="97" t="s">
        <v>168</v>
      </c>
      <c r="C265" s="97" t="s">
        <v>280</v>
      </c>
      <c r="D265" s="96" t="s">
        <v>437</v>
      </c>
      <c r="E265" s="98">
        <v>25</v>
      </c>
      <c r="F265" s="99">
        <v>0</v>
      </c>
      <c r="G265" s="98">
        <v>25</v>
      </c>
      <c r="H265" s="98">
        <v>1566</v>
      </c>
      <c r="I265" s="99">
        <v>0</v>
      </c>
      <c r="J265" s="98">
        <v>1566</v>
      </c>
      <c r="K265" s="100">
        <v>1.5959999999999998E-2</v>
      </c>
      <c r="M265">
        <f t="shared" si="8"/>
        <v>0</v>
      </c>
      <c r="N265">
        <f t="shared" si="9"/>
        <v>0</v>
      </c>
    </row>
    <row r="266" spans="1:14" x14ac:dyDescent="0.2">
      <c r="A266" s="96">
        <v>50071</v>
      </c>
      <c r="B266" s="97" t="s">
        <v>168</v>
      </c>
      <c r="C266" s="97" t="s">
        <v>280</v>
      </c>
      <c r="D266" s="96" t="s">
        <v>438</v>
      </c>
      <c r="E266" s="98">
        <v>235</v>
      </c>
      <c r="F266" s="99">
        <v>515</v>
      </c>
      <c r="G266" s="98">
        <v>750</v>
      </c>
      <c r="H266" s="98">
        <v>3276</v>
      </c>
      <c r="I266" s="99">
        <v>25536</v>
      </c>
      <c r="J266" s="98">
        <v>28812</v>
      </c>
      <c r="K266" s="100">
        <v>2.6030000000000001E-2</v>
      </c>
      <c r="M266">
        <f t="shared" si="8"/>
        <v>0.68666666666666665</v>
      </c>
      <c r="N266">
        <f t="shared" si="9"/>
        <v>0.88629737609329451</v>
      </c>
    </row>
    <row r="267" spans="1:14" x14ac:dyDescent="0.2">
      <c r="A267" s="96">
        <v>50072</v>
      </c>
      <c r="B267" s="97" t="s">
        <v>168</v>
      </c>
      <c r="C267" s="97" t="s">
        <v>280</v>
      </c>
      <c r="D267" s="96" t="s">
        <v>439</v>
      </c>
      <c r="E267" s="98">
        <v>204</v>
      </c>
      <c r="F267" s="99">
        <v>309</v>
      </c>
      <c r="G267" s="98">
        <v>513</v>
      </c>
      <c r="H267" s="98">
        <v>4412</v>
      </c>
      <c r="I267" s="99">
        <v>35311</v>
      </c>
      <c r="J267" s="98">
        <v>39723</v>
      </c>
      <c r="K267" s="100">
        <v>1.291E-2</v>
      </c>
      <c r="M267">
        <f t="shared" si="8"/>
        <v>0.60233918128654973</v>
      </c>
      <c r="N267">
        <f t="shared" si="9"/>
        <v>0.88893084610930695</v>
      </c>
    </row>
    <row r="268" spans="1:14" x14ac:dyDescent="0.2">
      <c r="A268" s="96">
        <v>50073</v>
      </c>
      <c r="B268" s="97" t="s">
        <v>168</v>
      </c>
      <c r="C268" s="97" t="s">
        <v>280</v>
      </c>
      <c r="D268" s="96" t="s">
        <v>440</v>
      </c>
      <c r="E268" s="98">
        <v>595</v>
      </c>
      <c r="F268" s="99">
        <v>576</v>
      </c>
      <c r="G268" s="98">
        <v>1171</v>
      </c>
      <c r="H268" s="98">
        <v>6304</v>
      </c>
      <c r="I268" s="99">
        <v>28883</v>
      </c>
      <c r="J268" s="98">
        <v>35187</v>
      </c>
      <c r="K268" s="100">
        <v>3.3279999999999997E-2</v>
      </c>
      <c r="M268">
        <f t="shared" si="8"/>
        <v>0.49188727583262171</v>
      </c>
      <c r="N268">
        <f t="shared" si="9"/>
        <v>0.82084292494387134</v>
      </c>
    </row>
    <row r="269" spans="1:14" x14ac:dyDescent="0.2">
      <c r="A269" s="96">
        <v>50075</v>
      </c>
      <c r="B269" s="97" t="s">
        <v>168</v>
      </c>
      <c r="C269" s="97" t="s">
        <v>280</v>
      </c>
      <c r="D269" s="96" t="s">
        <v>441</v>
      </c>
      <c r="E269" s="98">
        <v>508</v>
      </c>
      <c r="F269" s="99">
        <v>1077</v>
      </c>
      <c r="G269" s="98">
        <v>1585</v>
      </c>
      <c r="H269" s="98">
        <v>7130</v>
      </c>
      <c r="I269" s="99">
        <v>35201</v>
      </c>
      <c r="J269" s="98">
        <v>42331</v>
      </c>
      <c r="K269" s="100">
        <v>3.7440000000000001E-2</v>
      </c>
      <c r="M269">
        <f t="shared" si="8"/>
        <v>0.67949526813880123</v>
      </c>
      <c r="N269">
        <f t="shared" si="9"/>
        <v>0.83156551935933476</v>
      </c>
    </row>
    <row r="270" spans="1:14" x14ac:dyDescent="0.2">
      <c r="A270" s="96">
        <v>50076</v>
      </c>
      <c r="B270" s="97" t="s">
        <v>168</v>
      </c>
      <c r="C270" s="97" t="s">
        <v>280</v>
      </c>
      <c r="D270" s="96" t="s">
        <v>442</v>
      </c>
      <c r="E270" s="98">
        <v>203</v>
      </c>
      <c r="F270" s="99">
        <v>698</v>
      </c>
      <c r="G270" s="98">
        <v>901</v>
      </c>
      <c r="H270" s="98">
        <v>3552</v>
      </c>
      <c r="I270" s="99">
        <v>27569</v>
      </c>
      <c r="J270" s="98">
        <v>31121</v>
      </c>
      <c r="K270" s="100">
        <v>2.895E-2</v>
      </c>
      <c r="M270">
        <f t="shared" si="8"/>
        <v>0.77469478357380683</v>
      </c>
      <c r="N270">
        <f t="shared" si="9"/>
        <v>0.88586485010121785</v>
      </c>
    </row>
    <row r="271" spans="1:14" x14ac:dyDescent="0.2">
      <c r="A271" s="96">
        <v>50077</v>
      </c>
      <c r="B271" s="97" t="s">
        <v>402</v>
      </c>
      <c r="C271" s="97" t="s">
        <v>280</v>
      </c>
      <c r="D271" s="96" t="s">
        <v>443</v>
      </c>
      <c r="E271" s="98">
        <v>9586</v>
      </c>
      <c r="F271" s="99">
        <v>127</v>
      </c>
      <c r="G271" s="98">
        <v>9713</v>
      </c>
      <c r="H271" s="98">
        <v>43874</v>
      </c>
      <c r="I271" s="99">
        <v>6023</v>
      </c>
      <c r="J271" s="98">
        <v>49897</v>
      </c>
      <c r="K271" s="100">
        <v>0.19466</v>
      </c>
      <c r="M271">
        <f t="shared" si="8"/>
        <v>1.3075259960877175E-2</v>
      </c>
      <c r="N271">
        <f t="shared" si="9"/>
        <v>0.1207086598392689</v>
      </c>
    </row>
    <row r="272" spans="1:14" x14ac:dyDescent="0.2">
      <c r="A272" s="96">
        <v>50078</v>
      </c>
      <c r="B272" s="97" t="s">
        <v>405</v>
      </c>
      <c r="C272" s="97" t="s">
        <v>280</v>
      </c>
      <c r="D272" s="96" t="s">
        <v>444</v>
      </c>
      <c r="E272" s="98">
        <v>1823</v>
      </c>
      <c r="F272" s="99">
        <v>0</v>
      </c>
      <c r="G272" s="98">
        <v>1823</v>
      </c>
      <c r="H272" s="98">
        <v>10384</v>
      </c>
      <c r="I272" s="99">
        <v>0</v>
      </c>
      <c r="J272" s="98">
        <v>10384</v>
      </c>
      <c r="K272" s="100">
        <v>0.17555999999999999</v>
      </c>
      <c r="M272">
        <f t="shared" si="8"/>
        <v>0</v>
      </c>
      <c r="N272">
        <f t="shared" si="9"/>
        <v>0</v>
      </c>
    </row>
    <row r="273" spans="1:14" x14ac:dyDescent="0.2">
      <c r="A273" s="96">
        <v>50079</v>
      </c>
      <c r="B273" s="97" t="s">
        <v>168</v>
      </c>
      <c r="C273" s="97" t="s">
        <v>280</v>
      </c>
      <c r="D273" s="96" t="s">
        <v>445</v>
      </c>
      <c r="E273" s="98">
        <v>2311</v>
      </c>
      <c r="F273" s="99">
        <v>0</v>
      </c>
      <c r="G273" s="98">
        <v>2311</v>
      </c>
      <c r="H273" s="98">
        <v>13643</v>
      </c>
      <c r="I273" s="99">
        <v>0</v>
      </c>
      <c r="J273" s="98">
        <v>13643</v>
      </c>
      <c r="K273" s="100">
        <v>0.16939000000000001</v>
      </c>
      <c r="M273">
        <f t="shared" si="8"/>
        <v>0</v>
      </c>
      <c r="N273">
        <f t="shared" si="9"/>
        <v>0</v>
      </c>
    </row>
    <row r="274" spans="1:14" x14ac:dyDescent="0.2">
      <c r="A274" s="96">
        <v>50082</v>
      </c>
      <c r="B274" s="97" t="s">
        <v>168</v>
      </c>
      <c r="C274" s="97" t="s">
        <v>280</v>
      </c>
      <c r="D274" s="96" t="s">
        <v>446</v>
      </c>
      <c r="E274" s="98">
        <v>3323</v>
      </c>
      <c r="F274" s="99">
        <v>0</v>
      </c>
      <c r="G274" s="98">
        <v>3323</v>
      </c>
      <c r="H274" s="98">
        <v>22554</v>
      </c>
      <c r="I274" s="99">
        <v>3</v>
      </c>
      <c r="J274" s="98">
        <v>22557</v>
      </c>
      <c r="K274" s="100">
        <v>0.14732000000000001</v>
      </c>
      <c r="M274">
        <f t="shared" si="8"/>
        <v>0</v>
      </c>
      <c r="N274">
        <f t="shared" si="9"/>
        <v>1.3299640909695439E-4</v>
      </c>
    </row>
    <row r="275" spans="1:14" x14ac:dyDescent="0.2">
      <c r="A275" s="96">
        <v>50084</v>
      </c>
      <c r="B275" s="97" t="s">
        <v>402</v>
      </c>
      <c r="C275" s="97" t="s">
        <v>280</v>
      </c>
      <c r="D275" s="96" t="s">
        <v>447</v>
      </c>
      <c r="E275" s="98">
        <v>4922</v>
      </c>
      <c r="F275" s="99">
        <v>0</v>
      </c>
      <c r="G275" s="98">
        <v>4922</v>
      </c>
      <c r="H275" s="98">
        <v>32378</v>
      </c>
      <c r="I275" s="99">
        <v>0</v>
      </c>
      <c r="J275" s="98">
        <v>32378</v>
      </c>
      <c r="K275" s="100">
        <v>0.15201999999999999</v>
      </c>
      <c r="M275">
        <f t="shared" si="8"/>
        <v>0</v>
      </c>
      <c r="N275">
        <f t="shared" si="9"/>
        <v>0</v>
      </c>
    </row>
    <row r="276" spans="1:14" x14ac:dyDescent="0.2">
      <c r="A276" s="96">
        <v>50089</v>
      </c>
      <c r="B276" s="97" t="s">
        <v>402</v>
      </c>
      <c r="C276" s="97" t="s">
        <v>280</v>
      </c>
      <c r="D276" s="96" t="s">
        <v>448</v>
      </c>
      <c r="E276" s="98">
        <v>2552</v>
      </c>
      <c r="F276" s="99">
        <v>0</v>
      </c>
      <c r="G276" s="98">
        <v>2552</v>
      </c>
      <c r="H276" s="98">
        <v>8810</v>
      </c>
      <c r="I276" s="99">
        <v>0</v>
      </c>
      <c r="J276" s="98">
        <v>8810</v>
      </c>
      <c r="K276" s="100">
        <v>0.28966999999999998</v>
      </c>
      <c r="M276">
        <f t="shared" si="8"/>
        <v>0</v>
      </c>
      <c r="N276">
        <f t="shared" si="9"/>
        <v>0</v>
      </c>
    </row>
    <row r="277" spans="1:14" x14ac:dyDescent="0.2">
      <c r="A277" s="96">
        <v>50090</v>
      </c>
      <c r="B277" s="97" t="s">
        <v>402</v>
      </c>
      <c r="C277" s="97" t="s">
        <v>280</v>
      </c>
      <c r="D277" s="96" t="s">
        <v>449</v>
      </c>
      <c r="E277" s="98">
        <v>141</v>
      </c>
      <c r="F277" s="99">
        <v>0</v>
      </c>
      <c r="G277" s="98">
        <v>141</v>
      </c>
      <c r="H277" s="98">
        <v>3343</v>
      </c>
      <c r="I277" s="99">
        <v>26</v>
      </c>
      <c r="J277" s="98">
        <v>3369</v>
      </c>
      <c r="K277" s="100">
        <v>4.1849999999999998E-2</v>
      </c>
      <c r="M277">
        <f t="shared" si="8"/>
        <v>0</v>
      </c>
      <c r="N277">
        <f t="shared" si="9"/>
        <v>7.7174235678242799E-3</v>
      </c>
    </row>
    <row r="278" spans="1:14" x14ac:dyDescent="0.2">
      <c r="A278" s="96">
        <v>50091</v>
      </c>
      <c r="B278" s="97" t="s">
        <v>168</v>
      </c>
      <c r="C278" s="97" t="s">
        <v>280</v>
      </c>
      <c r="D278" s="96" t="s">
        <v>450</v>
      </c>
      <c r="E278" s="98">
        <v>1976</v>
      </c>
      <c r="F278" s="99">
        <v>0</v>
      </c>
      <c r="G278" s="98">
        <v>1976</v>
      </c>
      <c r="H278" s="98">
        <v>4298</v>
      </c>
      <c r="I278" s="99">
        <v>0</v>
      </c>
      <c r="J278" s="98">
        <v>4298</v>
      </c>
      <c r="K278" s="100">
        <v>0.45974999999999999</v>
      </c>
      <c r="M278">
        <f t="shared" si="8"/>
        <v>0</v>
      </c>
      <c r="N278">
        <f t="shared" si="9"/>
        <v>0</v>
      </c>
    </row>
    <row r="279" spans="1:14" x14ac:dyDescent="0.2">
      <c r="A279" s="96">
        <v>50093</v>
      </c>
      <c r="B279" s="97" t="s">
        <v>402</v>
      </c>
      <c r="C279" s="97" t="s">
        <v>280</v>
      </c>
      <c r="D279" s="96" t="s">
        <v>451</v>
      </c>
      <c r="E279" s="98">
        <v>7037</v>
      </c>
      <c r="F279" s="99">
        <v>6</v>
      </c>
      <c r="G279" s="98">
        <v>7043</v>
      </c>
      <c r="H279" s="98">
        <v>61712</v>
      </c>
      <c r="I279" s="99">
        <v>242</v>
      </c>
      <c r="J279" s="98">
        <v>61954</v>
      </c>
      <c r="K279" s="100">
        <v>0.11368</v>
      </c>
      <c r="M279">
        <f t="shared" si="8"/>
        <v>8.5190969757205739E-4</v>
      </c>
      <c r="N279">
        <f t="shared" si="9"/>
        <v>3.9061238983762146E-3</v>
      </c>
    </row>
    <row r="280" spans="1:14" x14ac:dyDescent="0.2">
      <c r="A280" s="96">
        <v>50096</v>
      </c>
      <c r="B280" s="97" t="s">
        <v>402</v>
      </c>
      <c r="C280" s="97" t="s">
        <v>280</v>
      </c>
      <c r="D280" s="96" t="s">
        <v>452</v>
      </c>
      <c r="E280" s="98">
        <v>145</v>
      </c>
      <c r="F280" s="99">
        <v>0</v>
      </c>
      <c r="G280" s="98">
        <v>145</v>
      </c>
      <c r="H280" s="98">
        <v>688</v>
      </c>
      <c r="I280" s="99">
        <v>0</v>
      </c>
      <c r="J280" s="98">
        <v>688</v>
      </c>
      <c r="K280" s="100">
        <v>0.21076</v>
      </c>
      <c r="M280">
        <f t="shared" si="8"/>
        <v>0</v>
      </c>
      <c r="N280">
        <f t="shared" si="9"/>
        <v>0</v>
      </c>
    </row>
    <row r="281" spans="1:14" x14ac:dyDescent="0.2">
      <c r="A281" s="96">
        <v>50099</v>
      </c>
      <c r="B281" s="97" t="s">
        <v>402</v>
      </c>
      <c r="C281" s="97" t="s">
        <v>280</v>
      </c>
      <c r="D281" s="96" t="s">
        <v>453</v>
      </c>
      <c r="E281" s="98">
        <v>3048</v>
      </c>
      <c r="F281" s="99">
        <v>0</v>
      </c>
      <c r="G281" s="98">
        <v>3048</v>
      </c>
      <c r="H281" s="98">
        <v>18381</v>
      </c>
      <c r="I281" s="99">
        <v>0</v>
      </c>
      <c r="J281" s="98">
        <v>18381</v>
      </c>
      <c r="K281" s="100">
        <v>0.16582</v>
      </c>
      <c r="M281">
        <f t="shared" si="8"/>
        <v>0</v>
      </c>
      <c r="N281">
        <f t="shared" si="9"/>
        <v>0</v>
      </c>
    </row>
    <row r="282" spans="1:14" x14ac:dyDescent="0.2">
      <c r="A282" s="96">
        <v>50100</v>
      </c>
      <c r="B282" s="97" t="s">
        <v>402</v>
      </c>
      <c r="C282" s="97" t="s">
        <v>280</v>
      </c>
      <c r="D282" s="96" t="s">
        <v>454</v>
      </c>
      <c r="E282" s="98">
        <v>4532</v>
      </c>
      <c r="F282" s="99">
        <v>100</v>
      </c>
      <c r="G282" s="98">
        <v>4632</v>
      </c>
      <c r="H282" s="98">
        <v>25669</v>
      </c>
      <c r="I282" s="99">
        <v>12695</v>
      </c>
      <c r="J282" s="98">
        <v>38364</v>
      </c>
      <c r="K282" s="100">
        <v>0.12074</v>
      </c>
      <c r="M282">
        <f t="shared" si="8"/>
        <v>2.158894645941278E-2</v>
      </c>
      <c r="N282">
        <f t="shared" si="9"/>
        <v>0.33090918569492234</v>
      </c>
    </row>
    <row r="283" spans="1:14" x14ac:dyDescent="0.2">
      <c r="A283" s="96">
        <v>50101</v>
      </c>
      <c r="B283" s="97" t="s">
        <v>402</v>
      </c>
      <c r="C283" s="97" t="s">
        <v>280</v>
      </c>
      <c r="D283" s="96" t="s">
        <v>455</v>
      </c>
      <c r="E283" s="98">
        <v>1952</v>
      </c>
      <c r="F283" s="99">
        <v>0</v>
      </c>
      <c r="G283" s="98">
        <v>1952</v>
      </c>
      <c r="H283" s="98">
        <v>8859</v>
      </c>
      <c r="I283" s="99">
        <v>0</v>
      </c>
      <c r="J283" s="98">
        <v>8859</v>
      </c>
      <c r="K283" s="100">
        <v>0.22034000000000001</v>
      </c>
      <c r="M283">
        <f t="shared" si="8"/>
        <v>0</v>
      </c>
      <c r="N283">
        <f t="shared" si="9"/>
        <v>0</v>
      </c>
    </row>
    <row r="284" spans="1:14" x14ac:dyDescent="0.2">
      <c r="A284" s="96">
        <v>50102</v>
      </c>
      <c r="B284" s="97" t="s">
        <v>405</v>
      </c>
      <c r="C284" s="97" t="s">
        <v>280</v>
      </c>
      <c r="D284" s="96" t="s">
        <v>456</v>
      </c>
      <c r="E284" s="98">
        <v>2065</v>
      </c>
      <c r="F284" s="99">
        <v>95</v>
      </c>
      <c r="G284" s="98">
        <v>2160</v>
      </c>
      <c r="H284" s="98">
        <v>10439</v>
      </c>
      <c r="I284" s="99">
        <v>2750</v>
      </c>
      <c r="J284" s="98">
        <v>13189</v>
      </c>
      <c r="K284" s="100">
        <v>0.16377</v>
      </c>
      <c r="M284">
        <f t="shared" si="8"/>
        <v>4.3981481481481483E-2</v>
      </c>
      <c r="N284">
        <f t="shared" si="9"/>
        <v>0.2085070892410342</v>
      </c>
    </row>
    <row r="285" spans="1:14" x14ac:dyDescent="0.2">
      <c r="A285" s="96">
        <v>50103</v>
      </c>
      <c r="B285" s="97" t="s">
        <v>402</v>
      </c>
      <c r="C285" s="97" t="s">
        <v>280</v>
      </c>
      <c r="D285" s="96" t="s">
        <v>457</v>
      </c>
      <c r="E285" s="98">
        <v>6379</v>
      </c>
      <c r="F285" s="99">
        <v>331</v>
      </c>
      <c r="G285" s="98">
        <v>6710</v>
      </c>
      <c r="H285" s="98">
        <v>20499</v>
      </c>
      <c r="I285" s="99">
        <v>2594</v>
      </c>
      <c r="J285" s="98">
        <v>23093</v>
      </c>
      <c r="K285" s="100">
        <v>0.29055999999999998</v>
      </c>
      <c r="M285">
        <f t="shared" si="8"/>
        <v>4.932935916542474E-2</v>
      </c>
      <c r="N285">
        <f t="shared" si="9"/>
        <v>0.11232841120685923</v>
      </c>
    </row>
    <row r="286" spans="1:14" x14ac:dyDescent="0.2">
      <c r="A286" s="96">
        <v>50104</v>
      </c>
      <c r="B286" s="97" t="s">
        <v>405</v>
      </c>
      <c r="C286" s="97" t="s">
        <v>280</v>
      </c>
      <c r="D286" s="96" t="s">
        <v>458</v>
      </c>
      <c r="E286" s="98">
        <v>7523</v>
      </c>
      <c r="F286" s="99">
        <v>0</v>
      </c>
      <c r="G286" s="98">
        <v>7523</v>
      </c>
      <c r="H286" s="98">
        <v>19869</v>
      </c>
      <c r="I286" s="99">
        <v>0</v>
      </c>
      <c r="J286" s="98">
        <v>19869</v>
      </c>
      <c r="K286" s="100">
        <v>0.37863000000000002</v>
      </c>
      <c r="M286">
        <f t="shared" si="8"/>
        <v>0</v>
      </c>
      <c r="N286">
        <f t="shared" si="9"/>
        <v>0</v>
      </c>
    </row>
    <row r="287" spans="1:14" x14ac:dyDescent="0.2">
      <c r="A287" s="96">
        <v>50107</v>
      </c>
      <c r="B287" s="97" t="s">
        <v>168</v>
      </c>
      <c r="C287" s="97" t="s">
        <v>280</v>
      </c>
      <c r="D287" s="96" t="s">
        <v>459</v>
      </c>
      <c r="E287" s="98">
        <v>1676</v>
      </c>
      <c r="F287" s="99">
        <v>0</v>
      </c>
      <c r="G287" s="98">
        <v>1676</v>
      </c>
      <c r="H287" s="98">
        <v>15745</v>
      </c>
      <c r="I287" s="99">
        <v>0</v>
      </c>
      <c r="J287" s="98">
        <v>15745</v>
      </c>
      <c r="K287" s="100">
        <v>0.10645</v>
      </c>
      <c r="M287">
        <f t="shared" si="8"/>
        <v>0</v>
      </c>
      <c r="N287">
        <f t="shared" si="9"/>
        <v>0</v>
      </c>
    </row>
    <row r="288" spans="1:14" x14ac:dyDescent="0.2">
      <c r="A288" s="96">
        <v>50108</v>
      </c>
      <c r="B288" s="97" t="s">
        <v>402</v>
      </c>
      <c r="C288" s="97" t="s">
        <v>280</v>
      </c>
      <c r="D288" s="96" t="s">
        <v>460</v>
      </c>
      <c r="E288" s="98">
        <v>4734</v>
      </c>
      <c r="F288" s="99">
        <v>300</v>
      </c>
      <c r="G288" s="98">
        <v>5034</v>
      </c>
      <c r="H288" s="98">
        <v>38368</v>
      </c>
      <c r="I288" s="99">
        <v>10620</v>
      </c>
      <c r="J288" s="98">
        <v>48988</v>
      </c>
      <c r="K288" s="100">
        <v>0.10276</v>
      </c>
      <c r="M288">
        <f t="shared" si="8"/>
        <v>5.959475566150179E-2</v>
      </c>
      <c r="N288">
        <f t="shared" si="9"/>
        <v>0.21678778476361557</v>
      </c>
    </row>
    <row r="289" spans="1:14" x14ac:dyDescent="0.2">
      <c r="A289" s="96">
        <v>50110</v>
      </c>
      <c r="B289" s="97" t="s">
        <v>402</v>
      </c>
      <c r="C289" s="97" t="s">
        <v>280</v>
      </c>
      <c r="D289" s="96" t="s">
        <v>461</v>
      </c>
      <c r="E289" s="98">
        <v>221</v>
      </c>
      <c r="F289" s="99">
        <v>0</v>
      </c>
      <c r="G289" s="98">
        <v>221</v>
      </c>
      <c r="H289" s="98">
        <v>3556</v>
      </c>
      <c r="I289" s="99">
        <v>0</v>
      </c>
      <c r="J289" s="98">
        <v>3556</v>
      </c>
      <c r="K289" s="100">
        <v>6.2149999999999997E-2</v>
      </c>
      <c r="M289">
        <f t="shared" si="8"/>
        <v>0</v>
      </c>
      <c r="N289">
        <f t="shared" si="9"/>
        <v>0</v>
      </c>
    </row>
    <row r="290" spans="1:14" x14ac:dyDescent="0.2">
      <c r="A290" s="96">
        <v>50111</v>
      </c>
      <c r="B290" s="97" t="s">
        <v>402</v>
      </c>
      <c r="C290" s="97" t="s">
        <v>280</v>
      </c>
      <c r="D290" s="96" t="s">
        <v>462</v>
      </c>
      <c r="E290" s="98">
        <v>4151</v>
      </c>
      <c r="F290" s="99">
        <v>0</v>
      </c>
      <c r="G290" s="98">
        <v>4151</v>
      </c>
      <c r="H290" s="98">
        <v>9551</v>
      </c>
      <c r="I290" s="99">
        <v>0</v>
      </c>
      <c r="J290" s="98">
        <v>9551</v>
      </c>
      <c r="K290" s="100">
        <v>0.43461</v>
      </c>
      <c r="M290">
        <f t="shared" si="8"/>
        <v>0</v>
      </c>
      <c r="N290">
        <f t="shared" si="9"/>
        <v>0</v>
      </c>
    </row>
    <row r="291" spans="1:14" x14ac:dyDescent="0.2">
      <c r="A291" s="96">
        <v>50112</v>
      </c>
      <c r="B291" s="97" t="s">
        <v>402</v>
      </c>
      <c r="C291" s="97" t="s">
        <v>280</v>
      </c>
      <c r="D291" s="96" t="s">
        <v>463</v>
      </c>
      <c r="E291" s="98">
        <v>3276</v>
      </c>
      <c r="F291" s="99">
        <v>198</v>
      </c>
      <c r="G291" s="98">
        <v>3474</v>
      </c>
      <c r="H291" s="98">
        <v>19769</v>
      </c>
      <c r="I291" s="99">
        <v>7613</v>
      </c>
      <c r="J291" s="98">
        <v>27382</v>
      </c>
      <c r="K291" s="100">
        <v>0.12687000000000001</v>
      </c>
      <c r="M291">
        <f t="shared" si="8"/>
        <v>5.6994818652849742E-2</v>
      </c>
      <c r="N291">
        <f t="shared" si="9"/>
        <v>0.27802936235483167</v>
      </c>
    </row>
    <row r="292" spans="1:14" x14ac:dyDescent="0.2">
      <c r="A292" s="96">
        <v>50113</v>
      </c>
      <c r="B292" s="97" t="s">
        <v>402</v>
      </c>
      <c r="C292" s="97" t="s">
        <v>280</v>
      </c>
      <c r="D292" s="96" t="s">
        <v>464</v>
      </c>
      <c r="E292" s="98">
        <v>335</v>
      </c>
      <c r="F292" s="99">
        <v>632</v>
      </c>
      <c r="G292" s="98">
        <v>967</v>
      </c>
      <c r="H292" s="98">
        <v>2192</v>
      </c>
      <c r="I292" s="99">
        <v>1881</v>
      </c>
      <c r="J292" s="98">
        <v>4073</v>
      </c>
      <c r="K292" s="100">
        <v>0.23741999999999999</v>
      </c>
      <c r="M292">
        <f t="shared" si="8"/>
        <v>0.65356773526370215</v>
      </c>
      <c r="N292">
        <f t="shared" si="9"/>
        <v>0.46182175300761108</v>
      </c>
    </row>
    <row r="293" spans="1:14" x14ac:dyDescent="0.2">
      <c r="A293" s="96">
        <v>50115</v>
      </c>
      <c r="B293" s="97" t="s">
        <v>405</v>
      </c>
      <c r="C293" s="97" t="s">
        <v>280</v>
      </c>
      <c r="D293" s="96" t="s">
        <v>465</v>
      </c>
      <c r="E293" s="98">
        <v>2157</v>
      </c>
      <c r="F293" s="99">
        <v>0</v>
      </c>
      <c r="G293" s="98">
        <v>2157</v>
      </c>
      <c r="H293" s="98">
        <v>18944</v>
      </c>
      <c r="I293" s="99">
        <v>0</v>
      </c>
      <c r="J293" s="98">
        <v>18944</v>
      </c>
      <c r="K293" s="100">
        <v>0.11386</v>
      </c>
      <c r="M293">
        <f t="shared" si="8"/>
        <v>0</v>
      </c>
      <c r="N293">
        <f t="shared" si="9"/>
        <v>0</v>
      </c>
    </row>
    <row r="294" spans="1:14" x14ac:dyDescent="0.2">
      <c r="A294" s="96">
        <v>50116</v>
      </c>
      <c r="B294" s="97" t="s">
        <v>402</v>
      </c>
      <c r="C294" s="97" t="s">
        <v>280</v>
      </c>
      <c r="D294" s="96" t="s">
        <v>466</v>
      </c>
      <c r="E294" s="98">
        <v>5070</v>
      </c>
      <c r="F294" s="99">
        <v>38</v>
      </c>
      <c r="G294" s="98">
        <v>5108</v>
      </c>
      <c r="H294" s="98">
        <v>23260</v>
      </c>
      <c r="I294" s="99">
        <v>5818</v>
      </c>
      <c r="J294" s="98">
        <v>29078</v>
      </c>
      <c r="K294" s="100">
        <v>0.17566999999999999</v>
      </c>
      <c r="M294">
        <f t="shared" si="8"/>
        <v>7.4393108848864525E-3</v>
      </c>
      <c r="N294">
        <f t="shared" si="9"/>
        <v>0.20008253662562761</v>
      </c>
    </row>
    <row r="295" spans="1:14" x14ac:dyDescent="0.2">
      <c r="A295" s="96">
        <v>50118</v>
      </c>
      <c r="B295" s="97" t="s">
        <v>168</v>
      </c>
      <c r="C295" s="97" t="s">
        <v>280</v>
      </c>
      <c r="D295" s="96" t="s">
        <v>467</v>
      </c>
      <c r="E295" s="98">
        <v>418</v>
      </c>
      <c r="F295" s="99">
        <v>0</v>
      </c>
      <c r="G295" s="98">
        <v>418</v>
      </c>
      <c r="H295" s="98">
        <v>7538</v>
      </c>
      <c r="I295" s="99">
        <v>0</v>
      </c>
      <c r="J295" s="98">
        <v>7538</v>
      </c>
      <c r="K295" s="100">
        <v>5.5449999999999999E-2</v>
      </c>
      <c r="M295">
        <f t="shared" si="8"/>
        <v>0</v>
      </c>
      <c r="N295">
        <f t="shared" si="9"/>
        <v>0</v>
      </c>
    </row>
    <row r="296" spans="1:14" x14ac:dyDescent="0.2">
      <c r="A296" s="96">
        <v>50121</v>
      </c>
      <c r="B296" s="97" t="s">
        <v>402</v>
      </c>
      <c r="C296" s="97" t="s">
        <v>280</v>
      </c>
      <c r="D296" s="96" t="s">
        <v>468</v>
      </c>
      <c r="E296" s="98">
        <v>2143</v>
      </c>
      <c r="F296" s="99">
        <v>0</v>
      </c>
      <c r="G296" s="98">
        <v>2143</v>
      </c>
      <c r="H296" s="98">
        <v>12555</v>
      </c>
      <c r="I296" s="99">
        <v>0</v>
      </c>
      <c r="J296" s="98">
        <v>12555</v>
      </c>
      <c r="K296" s="100">
        <v>0.17069000000000001</v>
      </c>
      <c r="M296">
        <f t="shared" si="8"/>
        <v>0</v>
      </c>
      <c r="N296">
        <f t="shared" si="9"/>
        <v>0</v>
      </c>
    </row>
    <row r="297" spans="1:14" x14ac:dyDescent="0.2">
      <c r="A297" s="96">
        <v>50122</v>
      </c>
      <c r="B297" s="97" t="s">
        <v>402</v>
      </c>
      <c r="C297" s="97" t="s">
        <v>280</v>
      </c>
      <c r="D297" s="96" t="s">
        <v>469</v>
      </c>
      <c r="E297" s="98">
        <v>1849</v>
      </c>
      <c r="F297" s="99">
        <v>0</v>
      </c>
      <c r="G297" s="98">
        <v>1849</v>
      </c>
      <c r="H297" s="98">
        <v>11466</v>
      </c>
      <c r="I297" s="99">
        <v>22</v>
      </c>
      <c r="J297" s="98">
        <v>11488</v>
      </c>
      <c r="K297" s="100">
        <v>0.16095000000000001</v>
      </c>
      <c r="M297">
        <f t="shared" si="8"/>
        <v>0</v>
      </c>
      <c r="N297">
        <f t="shared" si="9"/>
        <v>1.9150417827298049E-3</v>
      </c>
    </row>
    <row r="298" spans="1:14" x14ac:dyDescent="0.2">
      <c r="A298" s="96">
        <v>50124</v>
      </c>
      <c r="B298" s="97" t="s">
        <v>402</v>
      </c>
      <c r="C298" s="97" t="s">
        <v>280</v>
      </c>
      <c r="D298" s="96" t="s">
        <v>470</v>
      </c>
      <c r="E298" s="98">
        <v>1310</v>
      </c>
      <c r="F298" s="99">
        <v>0</v>
      </c>
      <c r="G298" s="98">
        <v>1310</v>
      </c>
      <c r="H298" s="98">
        <v>10175</v>
      </c>
      <c r="I298" s="99">
        <v>0</v>
      </c>
      <c r="J298" s="98">
        <v>10175</v>
      </c>
      <c r="K298" s="100">
        <v>0.12875</v>
      </c>
      <c r="M298">
        <f t="shared" si="8"/>
        <v>0</v>
      </c>
      <c r="N298">
        <f t="shared" si="9"/>
        <v>0</v>
      </c>
    </row>
    <row r="299" spans="1:14" x14ac:dyDescent="0.2">
      <c r="A299" s="96">
        <v>50125</v>
      </c>
      <c r="B299" s="97" t="s">
        <v>402</v>
      </c>
      <c r="C299" s="97" t="s">
        <v>280</v>
      </c>
      <c r="D299" s="96" t="s">
        <v>471</v>
      </c>
      <c r="E299" s="98">
        <v>11167</v>
      </c>
      <c r="F299" s="99">
        <v>24</v>
      </c>
      <c r="G299" s="98">
        <v>11191</v>
      </c>
      <c r="H299" s="98">
        <v>26246</v>
      </c>
      <c r="I299" s="99">
        <v>85</v>
      </c>
      <c r="J299" s="98">
        <v>26331</v>
      </c>
      <c r="K299" s="100">
        <v>0.42501</v>
      </c>
      <c r="M299">
        <f t="shared" si="8"/>
        <v>2.1445804664462515E-3</v>
      </c>
      <c r="N299">
        <f t="shared" si="9"/>
        <v>3.2281341384679655E-3</v>
      </c>
    </row>
    <row r="300" spans="1:14" x14ac:dyDescent="0.2">
      <c r="A300" s="96">
        <v>50126</v>
      </c>
      <c r="B300" s="97" t="s">
        <v>402</v>
      </c>
      <c r="C300" s="97" t="s">
        <v>280</v>
      </c>
      <c r="D300" s="96" t="s">
        <v>472</v>
      </c>
      <c r="E300" s="98">
        <v>4023</v>
      </c>
      <c r="F300" s="99">
        <v>0</v>
      </c>
      <c r="G300" s="98">
        <v>4023</v>
      </c>
      <c r="H300" s="98">
        <v>17115</v>
      </c>
      <c r="I300" s="99">
        <v>0</v>
      </c>
      <c r="J300" s="98">
        <v>17115</v>
      </c>
      <c r="K300" s="100">
        <v>0.23505999999999999</v>
      </c>
      <c r="M300">
        <f t="shared" si="8"/>
        <v>0</v>
      </c>
      <c r="N300">
        <f t="shared" si="9"/>
        <v>0</v>
      </c>
    </row>
    <row r="301" spans="1:14" x14ac:dyDescent="0.2">
      <c r="A301" s="96">
        <v>50127</v>
      </c>
      <c r="B301" s="97" t="s">
        <v>402</v>
      </c>
      <c r="C301" s="97" t="s">
        <v>280</v>
      </c>
      <c r="D301" s="96" t="s">
        <v>473</v>
      </c>
      <c r="E301" s="98">
        <v>555</v>
      </c>
      <c r="F301" s="99">
        <v>0</v>
      </c>
      <c r="G301" s="98">
        <v>555</v>
      </c>
      <c r="H301" s="98">
        <v>4068</v>
      </c>
      <c r="I301" s="99">
        <v>0</v>
      </c>
      <c r="J301" s="98">
        <v>4068</v>
      </c>
      <c r="K301" s="100">
        <v>0.13643</v>
      </c>
      <c r="M301">
        <f t="shared" si="8"/>
        <v>0</v>
      </c>
      <c r="N301">
        <f t="shared" si="9"/>
        <v>0</v>
      </c>
    </row>
    <row r="302" spans="1:14" x14ac:dyDescent="0.2">
      <c r="A302" s="96">
        <v>50128</v>
      </c>
      <c r="B302" s="97" t="s">
        <v>402</v>
      </c>
      <c r="C302" s="97" t="s">
        <v>280</v>
      </c>
      <c r="D302" s="96" t="s">
        <v>474</v>
      </c>
      <c r="E302" s="98">
        <v>2009</v>
      </c>
      <c r="F302" s="99">
        <v>0</v>
      </c>
      <c r="G302" s="98">
        <v>2009</v>
      </c>
      <c r="H302" s="98">
        <v>21033</v>
      </c>
      <c r="I302" s="99">
        <v>0</v>
      </c>
      <c r="J302" s="98">
        <v>21033</v>
      </c>
      <c r="K302" s="100">
        <v>9.5519999999999994E-2</v>
      </c>
      <c r="M302">
        <f t="shared" si="8"/>
        <v>0</v>
      </c>
      <c r="N302">
        <f t="shared" si="9"/>
        <v>0</v>
      </c>
    </row>
    <row r="303" spans="1:14" x14ac:dyDescent="0.2">
      <c r="A303" s="96">
        <v>50129</v>
      </c>
      <c r="B303" s="97" t="s">
        <v>402</v>
      </c>
      <c r="C303" s="97" t="s">
        <v>280</v>
      </c>
      <c r="D303" s="96" t="s">
        <v>475</v>
      </c>
      <c r="E303" s="98">
        <v>3848</v>
      </c>
      <c r="F303" s="99">
        <v>0</v>
      </c>
      <c r="G303" s="98">
        <v>3848</v>
      </c>
      <c r="H303" s="98">
        <v>21670</v>
      </c>
      <c r="I303" s="99">
        <v>0</v>
      </c>
      <c r="J303" s="98">
        <v>21670</v>
      </c>
      <c r="K303" s="100">
        <v>0.17757000000000001</v>
      </c>
      <c r="M303">
        <f t="shared" si="8"/>
        <v>0</v>
      </c>
      <c r="N303">
        <f t="shared" si="9"/>
        <v>0</v>
      </c>
    </row>
    <row r="304" spans="1:14" x14ac:dyDescent="0.2">
      <c r="A304" s="96">
        <v>50131</v>
      </c>
      <c r="B304" s="97" t="s">
        <v>402</v>
      </c>
      <c r="C304" s="97" t="s">
        <v>280</v>
      </c>
      <c r="D304" s="96" t="s">
        <v>476</v>
      </c>
      <c r="E304" s="98">
        <v>164</v>
      </c>
      <c r="F304" s="99">
        <v>0</v>
      </c>
      <c r="G304" s="98">
        <v>164</v>
      </c>
      <c r="H304" s="98">
        <v>4447</v>
      </c>
      <c r="I304" s="99">
        <v>0</v>
      </c>
      <c r="J304" s="98">
        <v>4447</v>
      </c>
      <c r="K304" s="100">
        <v>3.6880000000000003E-2</v>
      </c>
      <c r="M304">
        <f t="shared" si="8"/>
        <v>0</v>
      </c>
      <c r="N304">
        <f t="shared" si="9"/>
        <v>0</v>
      </c>
    </row>
    <row r="305" spans="1:14" x14ac:dyDescent="0.2">
      <c r="A305" s="96">
        <v>50132</v>
      </c>
      <c r="B305" s="97" t="s">
        <v>402</v>
      </c>
      <c r="C305" s="97" t="s">
        <v>280</v>
      </c>
      <c r="D305" s="96" t="s">
        <v>477</v>
      </c>
      <c r="E305" s="98">
        <v>7767</v>
      </c>
      <c r="F305" s="99">
        <v>26</v>
      </c>
      <c r="G305" s="98">
        <v>7793</v>
      </c>
      <c r="H305" s="98">
        <v>18095</v>
      </c>
      <c r="I305" s="99">
        <v>2630</v>
      </c>
      <c r="J305" s="98">
        <v>20725</v>
      </c>
      <c r="K305" s="100">
        <v>0.37602000000000002</v>
      </c>
      <c r="M305">
        <f t="shared" si="8"/>
        <v>3.3363274733735405E-3</v>
      </c>
      <c r="N305">
        <f t="shared" si="9"/>
        <v>0.12689987937273825</v>
      </c>
    </row>
    <row r="306" spans="1:14" x14ac:dyDescent="0.2">
      <c r="A306" s="96">
        <v>50133</v>
      </c>
      <c r="B306" s="97" t="s">
        <v>402</v>
      </c>
      <c r="C306" s="97" t="s">
        <v>280</v>
      </c>
      <c r="D306" s="96" t="s">
        <v>478</v>
      </c>
      <c r="E306" s="98">
        <v>3818</v>
      </c>
      <c r="F306" s="99">
        <v>0</v>
      </c>
      <c r="G306" s="98">
        <v>3818</v>
      </c>
      <c r="H306" s="98">
        <v>26316</v>
      </c>
      <c r="I306" s="99">
        <v>0</v>
      </c>
      <c r="J306" s="98">
        <v>26316</v>
      </c>
      <c r="K306" s="100">
        <v>0.14507999999999999</v>
      </c>
      <c r="M306">
        <f t="shared" si="8"/>
        <v>0</v>
      </c>
      <c r="N306">
        <f t="shared" si="9"/>
        <v>0</v>
      </c>
    </row>
    <row r="307" spans="1:14" x14ac:dyDescent="0.2">
      <c r="A307" s="96">
        <v>50135</v>
      </c>
      <c r="B307" s="97" t="s">
        <v>402</v>
      </c>
      <c r="C307" s="97" t="s">
        <v>280</v>
      </c>
      <c r="D307" s="96" t="s">
        <v>479</v>
      </c>
      <c r="E307" s="98">
        <v>4672</v>
      </c>
      <c r="F307" s="99">
        <v>0</v>
      </c>
      <c r="G307" s="98">
        <v>4672</v>
      </c>
      <c r="H307" s="98">
        <v>14400</v>
      </c>
      <c r="I307" s="99">
        <v>0</v>
      </c>
      <c r="J307" s="98">
        <v>14400</v>
      </c>
      <c r="K307" s="100">
        <v>0.32444000000000001</v>
      </c>
      <c r="M307">
        <f t="shared" si="8"/>
        <v>0</v>
      </c>
      <c r="N307">
        <f t="shared" si="9"/>
        <v>0</v>
      </c>
    </row>
    <row r="308" spans="1:14" x14ac:dyDescent="0.2">
      <c r="A308" s="96">
        <v>50136</v>
      </c>
      <c r="B308" s="97" t="s">
        <v>168</v>
      </c>
      <c r="C308" s="97" t="s">
        <v>280</v>
      </c>
      <c r="D308" s="96" t="s">
        <v>480</v>
      </c>
      <c r="E308" s="98">
        <v>287</v>
      </c>
      <c r="F308" s="99">
        <v>0</v>
      </c>
      <c r="G308" s="98">
        <v>287</v>
      </c>
      <c r="H308" s="98">
        <v>6623</v>
      </c>
      <c r="I308" s="99">
        <v>0</v>
      </c>
      <c r="J308" s="98">
        <v>6623</v>
      </c>
      <c r="K308" s="100">
        <v>4.333E-2</v>
      </c>
      <c r="M308">
        <f t="shared" si="8"/>
        <v>0</v>
      </c>
      <c r="N308">
        <f t="shared" si="9"/>
        <v>0</v>
      </c>
    </row>
    <row r="309" spans="1:14" x14ac:dyDescent="0.2">
      <c r="A309" s="96">
        <v>50137</v>
      </c>
      <c r="B309" s="97" t="s">
        <v>168</v>
      </c>
      <c r="C309" s="97" t="s">
        <v>280</v>
      </c>
      <c r="D309" s="96" t="s">
        <v>481</v>
      </c>
      <c r="E309" s="98">
        <v>349</v>
      </c>
      <c r="F309" s="99">
        <v>638</v>
      </c>
      <c r="G309" s="98">
        <v>987</v>
      </c>
      <c r="H309" s="98">
        <v>1978</v>
      </c>
      <c r="I309" s="99">
        <v>18047</v>
      </c>
      <c r="J309" s="98">
        <v>20025</v>
      </c>
      <c r="K309" s="100">
        <v>4.929E-2</v>
      </c>
      <c r="M309">
        <f t="shared" si="8"/>
        <v>0.646403242147923</v>
      </c>
      <c r="N309">
        <f t="shared" si="9"/>
        <v>0.90122347066167285</v>
      </c>
    </row>
    <row r="310" spans="1:14" x14ac:dyDescent="0.2">
      <c r="A310" s="96">
        <v>50138</v>
      </c>
      <c r="B310" s="97" t="s">
        <v>168</v>
      </c>
      <c r="C310" s="97" t="s">
        <v>280</v>
      </c>
      <c r="D310" s="96" t="s">
        <v>481</v>
      </c>
      <c r="E310" s="98">
        <v>524</v>
      </c>
      <c r="F310" s="99">
        <v>1508</v>
      </c>
      <c r="G310" s="98">
        <v>2032</v>
      </c>
      <c r="H310" s="98">
        <v>4655</v>
      </c>
      <c r="I310" s="99">
        <v>35728</v>
      </c>
      <c r="J310" s="98">
        <v>40383</v>
      </c>
      <c r="K310" s="100">
        <v>5.0319999999999997E-2</v>
      </c>
      <c r="M310">
        <f t="shared" si="8"/>
        <v>0.74212598425196852</v>
      </c>
      <c r="N310">
        <f t="shared" si="9"/>
        <v>0.88472872248223267</v>
      </c>
    </row>
    <row r="311" spans="1:14" x14ac:dyDescent="0.2">
      <c r="A311" s="96">
        <v>50139</v>
      </c>
      <c r="B311" s="97" t="s">
        <v>168</v>
      </c>
      <c r="C311" s="97" t="s">
        <v>280</v>
      </c>
      <c r="D311" s="96" t="s">
        <v>481</v>
      </c>
      <c r="E311" s="98">
        <v>256</v>
      </c>
      <c r="F311" s="99">
        <v>706</v>
      </c>
      <c r="G311" s="98">
        <v>962</v>
      </c>
      <c r="H311" s="98">
        <v>2499</v>
      </c>
      <c r="I311" s="99">
        <v>20803</v>
      </c>
      <c r="J311" s="98">
        <v>23302</v>
      </c>
      <c r="K311" s="100">
        <v>4.1279999999999997E-2</v>
      </c>
      <c r="M311">
        <f t="shared" si="8"/>
        <v>0.73388773388773387</v>
      </c>
      <c r="N311">
        <f t="shared" si="9"/>
        <v>0.89275598661059141</v>
      </c>
    </row>
    <row r="312" spans="1:14" x14ac:dyDescent="0.2">
      <c r="A312" s="96">
        <v>50140</v>
      </c>
      <c r="B312" s="97" t="s">
        <v>168</v>
      </c>
      <c r="C312" s="97" t="s">
        <v>280</v>
      </c>
      <c r="D312" s="96" t="s">
        <v>482</v>
      </c>
      <c r="E312" s="98">
        <v>347</v>
      </c>
      <c r="F312" s="99">
        <v>1147</v>
      </c>
      <c r="G312" s="98">
        <v>1494</v>
      </c>
      <c r="H312" s="98">
        <v>4864</v>
      </c>
      <c r="I312" s="99">
        <v>35632</v>
      </c>
      <c r="J312" s="98">
        <v>40496</v>
      </c>
      <c r="K312" s="100">
        <v>3.6889999999999999E-2</v>
      </c>
      <c r="M312">
        <f t="shared" si="8"/>
        <v>0.7677376171352075</v>
      </c>
      <c r="N312">
        <f t="shared" si="9"/>
        <v>0.87988937178980642</v>
      </c>
    </row>
    <row r="313" spans="1:14" x14ac:dyDescent="0.2">
      <c r="A313" s="96">
        <v>50145</v>
      </c>
      <c r="B313" s="97" t="s">
        <v>405</v>
      </c>
      <c r="C313" s="97" t="s">
        <v>280</v>
      </c>
      <c r="D313" s="96" t="s">
        <v>483</v>
      </c>
      <c r="E313" s="98">
        <v>1091</v>
      </c>
      <c r="F313" s="99">
        <v>0</v>
      </c>
      <c r="G313" s="98">
        <v>1091</v>
      </c>
      <c r="H313" s="98">
        <v>28843</v>
      </c>
      <c r="I313" s="99">
        <v>0</v>
      </c>
      <c r="J313" s="98">
        <v>28843</v>
      </c>
      <c r="K313" s="100">
        <v>3.7830000000000003E-2</v>
      </c>
      <c r="M313">
        <f t="shared" si="8"/>
        <v>0</v>
      </c>
      <c r="N313">
        <f t="shared" si="9"/>
        <v>0</v>
      </c>
    </row>
    <row r="314" spans="1:14" x14ac:dyDescent="0.2">
      <c r="A314" s="96">
        <v>50146</v>
      </c>
      <c r="B314" s="97" t="s">
        <v>402</v>
      </c>
      <c r="C314" s="97" t="s">
        <v>280</v>
      </c>
      <c r="D314" s="96" t="s">
        <v>484</v>
      </c>
      <c r="E314" s="98">
        <v>1503</v>
      </c>
      <c r="F314" s="99">
        <v>0</v>
      </c>
      <c r="G314" s="98">
        <v>1503</v>
      </c>
      <c r="H314" s="98">
        <v>11660</v>
      </c>
      <c r="I314" s="99">
        <v>0</v>
      </c>
      <c r="J314" s="98">
        <v>11660</v>
      </c>
      <c r="K314" s="100">
        <v>0.12889999999999999</v>
      </c>
      <c r="M314">
        <f t="shared" si="8"/>
        <v>0</v>
      </c>
      <c r="N314">
        <f t="shared" si="9"/>
        <v>0</v>
      </c>
    </row>
    <row r="315" spans="1:14" x14ac:dyDescent="0.2">
      <c r="A315" s="96">
        <v>50148</v>
      </c>
      <c r="B315" s="97" t="s">
        <v>402</v>
      </c>
      <c r="C315" s="97" t="s">
        <v>280</v>
      </c>
      <c r="D315" s="96" t="s">
        <v>485</v>
      </c>
      <c r="E315" s="98">
        <v>1</v>
      </c>
      <c r="F315" s="99">
        <v>0</v>
      </c>
      <c r="G315" s="98">
        <v>1</v>
      </c>
      <c r="H315" s="98">
        <v>91</v>
      </c>
      <c r="I315" s="99">
        <v>0</v>
      </c>
      <c r="J315" s="98">
        <v>91</v>
      </c>
      <c r="K315" s="100">
        <v>1.099E-2</v>
      </c>
      <c r="M315">
        <f t="shared" si="8"/>
        <v>0</v>
      </c>
      <c r="N315">
        <f t="shared" si="9"/>
        <v>0</v>
      </c>
    </row>
    <row r="316" spans="1:14" x14ac:dyDescent="0.2">
      <c r="A316" s="96">
        <v>50149</v>
      </c>
      <c r="B316" s="97" t="s">
        <v>402</v>
      </c>
      <c r="C316" s="97" t="s">
        <v>280</v>
      </c>
      <c r="D316" s="96" t="s">
        <v>486</v>
      </c>
      <c r="E316" s="98">
        <v>3513</v>
      </c>
      <c r="F316" s="99">
        <v>396</v>
      </c>
      <c r="G316" s="98">
        <v>3909</v>
      </c>
      <c r="H316" s="98">
        <v>10444</v>
      </c>
      <c r="I316" s="99">
        <v>2392</v>
      </c>
      <c r="J316" s="98">
        <v>12836</v>
      </c>
      <c r="K316" s="100">
        <v>0.30453000000000002</v>
      </c>
      <c r="M316">
        <f t="shared" si="8"/>
        <v>0.10130468150422103</v>
      </c>
      <c r="N316">
        <f t="shared" si="9"/>
        <v>0.1863508881271424</v>
      </c>
    </row>
    <row r="317" spans="1:14" x14ac:dyDescent="0.2">
      <c r="A317" s="96">
        <v>50150</v>
      </c>
      <c r="B317" s="97" t="s">
        <v>402</v>
      </c>
      <c r="C317" s="97" t="s">
        <v>280</v>
      </c>
      <c r="D317" s="96" t="s">
        <v>487</v>
      </c>
      <c r="E317" s="98">
        <v>509</v>
      </c>
      <c r="F317" s="99">
        <v>0</v>
      </c>
      <c r="G317" s="98">
        <v>509</v>
      </c>
      <c r="H317" s="98">
        <v>12063</v>
      </c>
      <c r="I317" s="99">
        <v>0</v>
      </c>
      <c r="J317" s="98">
        <v>12063</v>
      </c>
      <c r="K317" s="100">
        <v>4.2200000000000001E-2</v>
      </c>
      <c r="M317">
        <f t="shared" si="8"/>
        <v>0</v>
      </c>
      <c r="N317">
        <f t="shared" si="9"/>
        <v>0</v>
      </c>
    </row>
    <row r="318" spans="1:14" x14ac:dyDescent="0.2">
      <c r="A318" s="96">
        <v>50152</v>
      </c>
      <c r="B318" s="97" t="s">
        <v>402</v>
      </c>
      <c r="C318" s="97" t="s">
        <v>280</v>
      </c>
      <c r="D318" s="96" t="s">
        <v>488</v>
      </c>
      <c r="E318" s="98">
        <v>3395</v>
      </c>
      <c r="F318" s="99">
        <v>539</v>
      </c>
      <c r="G318" s="98">
        <v>3934</v>
      </c>
      <c r="H318" s="98">
        <v>9766</v>
      </c>
      <c r="I318" s="99">
        <v>1685</v>
      </c>
      <c r="J318" s="98">
        <v>11451</v>
      </c>
      <c r="K318" s="100">
        <v>0.34355000000000002</v>
      </c>
      <c r="M318">
        <f t="shared" si="8"/>
        <v>0.13701067615658363</v>
      </c>
      <c r="N318">
        <f t="shared" si="9"/>
        <v>0.14714872063575232</v>
      </c>
    </row>
    <row r="319" spans="1:14" x14ac:dyDescent="0.2">
      <c r="A319" s="96">
        <v>50153</v>
      </c>
      <c r="B319" s="97" t="s">
        <v>405</v>
      </c>
      <c r="C319" s="97" t="s">
        <v>280</v>
      </c>
      <c r="D319" s="96" t="s">
        <v>489</v>
      </c>
      <c r="E319" s="98">
        <v>5215</v>
      </c>
      <c r="F319" s="99">
        <v>0</v>
      </c>
      <c r="G319" s="98">
        <v>5215</v>
      </c>
      <c r="H319" s="98">
        <v>24887</v>
      </c>
      <c r="I319" s="99">
        <v>2229</v>
      </c>
      <c r="J319" s="98">
        <v>27116</v>
      </c>
      <c r="K319" s="100">
        <v>0.19231999999999999</v>
      </c>
      <c r="M319">
        <f t="shared" si="8"/>
        <v>0</v>
      </c>
      <c r="N319">
        <f t="shared" si="9"/>
        <v>8.2202389732998968E-2</v>
      </c>
    </row>
    <row r="320" spans="1:14" x14ac:dyDescent="0.2">
      <c r="A320" s="96">
        <v>50158</v>
      </c>
      <c r="B320" s="97" t="s">
        <v>490</v>
      </c>
      <c r="C320" s="97" t="s">
        <v>280</v>
      </c>
      <c r="D320" s="96" t="s">
        <v>491</v>
      </c>
      <c r="E320" s="98">
        <v>1352</v>
      </c>
      <c r="F320" s="99">
        <v>41</v>
      </c>
      <c r="G320" s="98">
        <v>1393</v>
      </c>
      <c r="H320" s="98">
        <v>13313</v>
      </c>
      <c r="I320" s="99">
        <v>1130</v>
      </c>
      <c r="J320" s="98">
        <v>14443</v>
      </c>
      <c r="K320" s="100">
        <v>9.6449999999999994E-2</v>
      </c>
      <c r="M320">
        <f t="shared" si="8"/>
        <v>2.9432878679109833E-2</v>
      </c>
      <c r="N320">
        <f t="shared" si="9"/>
        <v>7.8238593090078232E-2</v>
      </c>
    </row>
    <row r="321" spans="1:14" x14ac:dyDescent="0.2">
      <c r="A321" s="96">
        <v>50159</v>
      </c>
      <c r="B321" s="97" t="s">
        <v>402</v>
      </c>
      <c r="C321" s="97" t="s">
        <v>280</v>
      </c>
      <c r="D321" s="96" t="s">
        <v>492</v>
      </c>
      <c r="E321" s="98">
        <v>993</v>
      </c>
      <c r="F321" s="99">
        <v>0</v>
      </c>
      <c r="G321" s="98">
        <v>993</v>
      </c>
      <c r="H321" s="98">
        <v>5483</v>
      </c>
      <c r="I321" s="99">
        <v>0</v>
      </c>
      <c r="J321" s="98">
        <v>5483</v>
      </c>
      <c r="K321" s="100">
        <v>0.18110999999999999</v>
      </c>
      <c r="M321">
        <f t="shared" si="8"/>
        <v>0</v>
      </c>
      <c r="N321">
        <f t="shared" si="9"/>
        <v>0</v>
      </c>
    </row>
    <row r="322" spans="1:14" x14ac:dyDescent="0.2">
      <c r="A322" s="96">
        <v>50167</v>
      </c>
      <c r="B322" s="97" t="s">
        <v>402</v>
      </c>
      <c r="C322" s="97" t="s">
        <v>280</v>
      </c>
      <c r="D322" s="96" t="s">
        <v>493</v>
      </c>
      <c r="E322" s="98">
        <v>1116</v>
      </c>
      <c r="F322" s="99">
        <v>20</v>
      </c>
      <c r="G322" s="98">
        <v>1136</v>
      </c>
      <c r="H322" s="98">
        <v>6266</v>
      </c>
      <c r="I322" s="99">
        <v>273</v>
      </c>
      <c r="J322" s="98">
        <v>6539</v>
      </c>
      <c r="K322" s="100">
        <v>0.17373</v>
      </c>
      <c r="M322">
        <f t="shared" si="8"/>
        <v>1.7605633802816902E-2</v>
      </c>
      <c r="N322">
        <f t="shared" si="9"/>
        <v>4.1749502982107355E-2</v>
      </c>
    </row>
    <row r="323" spans="1:14" x14ac:dyDescent="0.2">
      <c r="A323" s="96">
        <v>50168</v>
      </c>
      <c r="B323" s="97" t="s">
        <v>168</v>
      </c>
      <c r="C323" s="97" t="s">
        <v>280</v>
      </c>
      <c r="D323" s="96" t="s">
        <v>494</v>
      </c>
      <c r="E323" s="98">
        <v>2651</v>
      </c>
      <c r="F323" s="99">
        <v>71</v>
      </c>
      <c r="G323" s="98">
        <v>2722</v>
      </c>
      <c r="H323" s="98">
        <v>25206</v>
      </c>
      <c r="I323" s="99">
        <v>10402</v>
      </c>
      <c r="J323" s="98">
        <v>35608</v>
      </c>
      <c r="K323" s="100">
        <v>7.6439999999999994E-2</v>
      </c>
      <c r="M323">
        <f t="shared" si="8"/>
        <v>2.6083761939750184E-2</v>
      </c>
      <c r="N323">
        <f t="shared" si="9"/>
        <v>0.29212536508649739</v>
      </c>
    </row>
    <row r="324" spans="1:14" x14ac:dyDescent="0.2">
      <c r="A324" s="96">
        <v>50169</v>
      </c>
      <c r="B324" s="97" t="s">
        <v>168</v>
      </c>
      <c r="C324" s="97" t="s">
        <v>280</v>
      </c>
      <c r="D324" s="96" t="s">
        <v>495</v>
      </c>
      <c r="E324" s="98">
        <v>2896</v>
      </c>
      <c r="F324" s="99">
        <v>185</v>
      </c>
      <c r="G324" s="98">
        <v>3081</v>
      </c>
      <c r="H324" s="98">
        <v>21247</v>
      </c>
      <c r="I324" s="99">
        <v>10275</v>
      </c>
      <c r="J324" s="98">
        <v>31522</v>
      </c>
      <c r="K324" s="100">
        <v>9.7739999999999994E-2</v>
      </c>
      <c r="M324">
        <f t="shared" ref="M324:M387" si="10">F324/G324</f>
        <v>6.0045439792275238E-2</v>
      </c>
      <c r="N324">
        <f t="shared" ref="N324:N387" si="11">I324/J324</f>
        <v>0.32596281961804452</v>
      </c>
    </row>
    <row r="325" spans="1:14" x14ac:dyDescent="0.2">
      <c r="A325" s="96">
        <v>50173</v>
      </c>
      <c r="B325" s="97" t="s">
        <v>496</v>
      </c>
      <c r="C325" s="97" t="s">
        <v>280</v>
      </c>
      <c r="D325" s="96" t="s">
        <v>497</v>
      </c>
      <c r="E325" s="98">
        <v>1267</v>
      </c>
      <c r="F325" s="99">
        <v>0</v>
      </c>
      <c r="G325" s="98">
        <v>1267</v>
      </c>
      <c r="H325" s="98">
        <v>4882</v>
      </c>
      <c r="I325" s="99">
        <v>0</v>
      </c>
      <c r="J325" s="98">
        <v>4882</v>
      </c>
      <c r="K325" s="100">
        <v>0.25951999999999997</v>
      </c>
      <c r="M325">
        <f t="shared" si="10"/>
        <v>0</v>
      </c>
      <c r="N325">
        <f t="shared" si="11"/>
        <v>0</v>
      </c>
    </row>
    <row r="326" spans="1:14" x14ac:dyDescent="0.2">
      <c r="A326" s="96">
        <v>50174</v>
      </c>
      <c r="B326" s="97" t="s">
        <v>168</v>
      </c>
      <c r="C326" s="97" t="s">
        <v>280</v>
      </c>
      <c r="D326" s="96" t="s">
        <v>498</v>
      </c>
      <c r="E326" s="98">
        <v>2498</v>
      </c>
      <c r="F326" s="99">
        <v>0</v>
      </c>
      <c r="G326" s="98">
        <v>2498</v>
      </c>
      <c r="H326" s="98">
        <v>31358</v>
      </c>
      <c r="I326" s="99">
        <v>387</v>
      </c>
      <c r="J326" s="98">
        <v>31745</v>
      </c>
      <c r="K326" s="100">
        <v>7.8689999999999996E-2</v>
      </c>
      <c r="M326">
        <f t="shared" si="10"/>
        <v>0</v>
      </c>
      <c r="N326">
        <f t="shared" si="11"/>
        <v>1.2190896204126634E-2</v>
      </c>
    </row>
    <row r="327" spans="1:14" x14ac:dyDescent="0.2">
      <c r="A327" s="96">
        <v>50179</v>
      </c>
      <c r="B327" s="97" t="s">
        <v>402</v>
      </c>
      <c r="C327" s="97" t="s">
        <v>280</v>
      </c>
      <c r="D327" s="96" t="s">
        <v>499</v>
      </c>
      <c r="E327" s="98">
        <v>2049</v>
      </c>
      <c r="F327" s="99">
        <v>0</v>
      </c>
      <c r="G327" s="98">
        <v>2049</v>
      </c>
      <c r="H327" s="98">
        <v>14742</v>
      </c>
      <c r="I327" s="99">
        <v>0</v>
      </c>
      <c r="J327" s="98">
        <v>14742</v>
      </c>
      <c r="K327" s="100">
        <v>0.13899</v>
      </c>
      <c r="M327">
        <f t="shared" si="10"/>
        <v>0</v>
      </c>
      <c r="N327">
        <f t="shared" si="11"/>
        <v>0</v>
      </c>
    </row>
    <row r="328" spans="1:14" x14ac:dyDescent="0.2">
      <c r="A328" s="96">
        <v>50180</v>
      </c>
      <c r="B328" s="97" t="s">
        <v>402</v>
      </c>
      <c r="C328" s="97" t="s">
        <v>280</v>
      </c>
      <c r="D328" s="96" t="s">
        <v>500</v>
      </c>
      <c r="E328" s="98">
        <v>1960</v>
      </c>
      <c r="F328" s="99">
        <v>0</v>
      </c>
      <c r="G328" s="98">
        <v>1960</v>
      </c>
      <c r="H328" s="98">
        <v>35207</v>
      </c>
      <c r="I328" s="99">
        <v>0</v>
      </c>
      <c r="J328" s="98">
        <v>35207</v>
      </c>
      <c r="K328" s="100">
        <v>5.5669999999999997E-2</v>
      </c>
      <c r="M328">
        <f t="shared" si="10"/>
        <v>0</v>
      </c>
      <c r="N328">
        <f t="shared" si="11"/>
        <v>0</v>
      </c>
    </row>
    <row r="329" spans="1:14" x14ac:dyDescent="0.2">
      <c r="A329" s="96">
        <v>50188</v>
      </c>
      <c r="B329" s="97" t="s">
        <v>168</v>
      </c>
      <c r="C329" s="97" t="s">
        <v>280</v>
      </c>
      <c r="D329" s="96" t="s">
        <v>501</v>
      </c>
      <c r="E329" s="98">
        <v>476</v>
      </c>
      <c r="F329" s="99">
        <v>0</v>
      </c>
      <c r="G329" s="98">
        <v>476</v>
      </c>
      <c r="H329" s="98">
        <v>7726</v>
      </c>
      <c r="I329" s="99">
        <v>0</v>
      </c>
      <c r="J329" s="98">
        <v>7726</v>
      </c>
      <c r="K329" s="100">
        <v>6.1609999999999998E-2</v>
      </c>
      <c r="M329">
        <f t="shared" si="10"/>
        <v>0</v>
      </c>
      <c r="N329">
        <f t="shared" si="11"/>
        <v>0</v>
      </c>
    </row>
    <row r="330" spans="1:14" x14ac:dyDescent="0.2">
      <c r="A330" s="96">
        <v>50189</v>
      </c>
      <c r="B330" s="97" t="s">
        <v>402</v>
      </c>
      <c r="C330" s="97" t="s">
        <v>280</v>
      </c>
      <c r="D330" s="96" t="s">
        <v>502</v>
      </c>
      <c r="E330" s="98">
        <v>343</v>
      </c>
      <c r="F330" s="99">
        <v>0</v>
      </c>
      <c r="G330" s="98">
        <v>343</v>
      </c>
      <c r="H330" s="98">
        <v>1400</v>
      </c>
      <c r="I330" s="99">
        <v>0</v>
      </c>
      <c r="J330" s="98">
        <v>1400</v>
      </c>
      <c r="K330" s="100">
        <v>0.245</v>
      </c>
      <c r="M330">
        <f t="shared" si="10"/>
        <v>0</v>
      </c>
      <c r="N330">
        <f t="shared" si="11"/>
        <v>0</v>
      </c>
    </row>
    <row r="331" spans="1:14" x14ac:dyDescent="0.2">
      <c r="A331" s="96">
        <v>50191</v>
      </c>
      <c r="B331" s="97" t="s">
        <v>168</v>
      </c>
      <c r="C331" s="97" t="s">
        <v>280</v>
      </c>
      <c r="D331" s="96" t="s">
        <v>503</v>
      </c>
      <c r="E331" s="98">
        <v>3897</v>
      </c>
      <c r="F331" s="99">
        <v>130</v>
      </c>
      <c r="G331" s="98">
        <v>4027</v>
      </c>
      <c r="H331" s="98">
        <v>16084</v>
      </c>
      <c r="I331" s="99">
        <v>4029</v>
      </c>
      <c r="J331" s="98">
        <v>20113</v>
      </c>
      <c r="K331" s="100">
        <v>0.20022000000000001</v>
      </c>
      <c r="M331">
        <f t="shared" si="10"/>
        <v>3.2282095852992299E-2</v>
      </c>
      <c r="N331">
        <f t="shared" si="11"/>
        <v>0.20031820215780838</v>
      </c>
    </row>
    <row r="332" spans="1:14" x14ac:dyDescent="0.2">
      <c r="A332" s="96">
        <v>50192</v>
      </c>
      <c r="B332" s="97" t="s">
        <v>402</v>
      </c>
      <c r="C332" s="97" t="s">
        <v>280</v>
      </c>
      <c r="D332" s="96" t="s">
        <v>504</v>
      </c>
      <c r="E332" s="98">
        <v>347</v>
      </c>
      <c r="F332" s="99">
        <v>0</v>
      </c>
      <c r="G332" s="98">
        <v>347</v>
      </c>
      <c r="H332" s="98">
        <v>1591</v>
      </c>
      <c r="I332" s="99">
        <v>37</v>
      </c>
      <c r="J332" s="98">
        <v>1628</v>
      </c>
      <c r="K332" s="100">
        <v>0.21314</v>
      </c>
      <c r="M332">
        <f t="shared" si="10"/>
        <v>0</v>
      </c>
      <c r="N332">
        <f t="shared" si="11"/>
        <v>2.2727272727272728E-2</v>
      </c>
    </row>
    <row r="333" spans="1:14" x14ac:dyDescent="0.2">
      <c r="A333" s="96">
        <v>50193</v>
      </c>
      <c r="B333" s="97" t="s">
        <v>168</v>
      </c>
      <c r="C333" s="97" t="s">
        <v>280</v>
      </c>
      <c r="D333" s="96" t="s">
        <v>505</v>
      </c>
      <c r="E333" s="98">
        <v>93</v>
      </c>
      <c r="F333" s="99">
        <v>0</v>
      </c>
      <c r="G333" s="98">
        <v>93</v>
      </c>
      <c r="H333" s="98">
        <v>3480</v>
      </c>
      <c r="I333" s="99">
        <v>6</v>
      </c>
      <c r="J333" s="98">
        <v>3486</v>
      </c>
      <c r="K333" s="100">
        <v>2.6679999999999999E-2</v>
      </c>
      <c r="M333">
        <f t="shared" si="10"/>
        <v>0</v>
      </c>
      <c r="N333">
        <f t="shared" si="11"/>
        <v>1.7211703958691911E-3</v>
      </c>
    </row>
    <row r="334" spans="1:14" x14ac:dyDescent="0.2">
      <c r="A334" s="96">
        <v>50194</v>
      </c>
      <c r="B334" s="97" t="s">
        <v>168</v>
      </c>
      <c r="C334" s="97" t="s">
        <v>280</v>
      </c>
      <c r="D334" s="96" t="s">
        <v>506</v>
      </c>
      <c r="E334" s="98">
        <v>1383</v>
      </c>
      <c r="F334" s="99">
        <v>0</v>
      </c>
      <c r="G334" s="98">
        <v>1383</v>
      </c>
      <c r="H334" s="98">
        <v>8887</v>
      </c>
      <c r="I334" s="99">
        <v>701</v>
      </c>
      <c r="J334" s="98">
        <v>9588</v>
      </c>
      <c r="K334" s="100">
        <v>0.14424000000000001</v>
      </c>
      <c r="M334">
        <f t="shared" si="10"/>
        <v>0</v>
      </c>
      <c r="N334">
        <f t="shared" si="11"/>
        <v>7.31122236128494E-2</v>
      </c>
    </row>
    <row r="335" spans="1:14" x14ac:dyDescent="0.2">
      <c r="A335" s="96">
        <v>50195</v>
      </c>
      <c r="B335" s="97" t="s">
        <v>402</v>
      </c>
      <c r="C335" s="97" t="s">
        <v>280</v>
      </c>
      <c r="D335" s="96" t="s">
        <v>507</v>
      </c>
      <c r="E335" s="98">
        <v>6307</v>
      </c>
      <c r="F335" s="99">
        <v>0</v>
      </c>
      <c r="G335" s="98">
        <v>6307</v>
      </c>
      <c r="H335" s="98">
        <v>30143</v>
      </c>
      <c r="I335" s="99">
        <v>19</v>
      </c>
      <c r="J335" s="98">
        <v>30162</v>
      </c>
      <c r="K335" s="100">
        <v>0.20910000000000001</v>
      </c>
      <c r="M335">
        <f t="shared" si="10"/>
        <v>0</v>
      </c>
      <c r="N335">
        <f t="shared" si="11"/>
        <v>6.2993170214176782E-4</v>
      </c>
    </row>
    <row r="336" spans="1:14" x14ac:dyDescent="0.2">
      <c r="A336" s="96">
        <v>50196</v>
      </c>
      <c r="B336" s="97" t="s">
        <v>402</v>
      </c>
      <c r="C336" s="97" t="s">
        <v>280</v>
      </c>
      <c r="D336" s="96" t="s">
        <v>508</v>
      </c>
      <c r="E336" s="98">
        <v>710</v>
      </c>
      <c r="F336" s="99">
        <v>0</v>
      </c>
      <c r="G336" s="98">
        <v>710</v>
      </c>
      <c r="H336" s="98">
        <v>2486</v>
      </c>
      <c r="I336" s="99">
        <v>0</v>
      </c>
      <c r="J336" s="98">
        <v>2486</v>
      </c>
      <c r="K336" s="100">
        <v>0.28560000000000002</v>
      </c>
      <c r="M336">
        <f t="shared" si="10"/>
        <v>0</v>
      </c>
      <c r="N336">
        <f t="shared" si="11"/>
        <v>0</v>
      </c>
    </row>
    <row r="337" spans="1:14" x14ac:dyDescent="0.2">
      <c r="A337" s="96">
        <v>50197</v>
      </c>
      <c r="B337" s="97" t="s">
        <v>405</v>
      </c>
      <c r="C337" s="97" t="s">
        <v>280</v>
      </c>
      <c r="D337" s="96" t="s">
        <v>509</v>
      </c>
      <c r="E337" s="98">
        <v>319</v>
      </c>
      <c r="F337" s="99">
        <v>0</v>
      </c>
      <c r="G337" s="98">
        <v>319</v>
      </c>
      <c r="H337" s="98">
        <v>16391</v>
      </c>
      <c r="I337" s="99">
        <v>0</v>
      </c>
      <c r="J337" s="98">
        <v>16391</v>
      </c>
      <c r="K337" s="100">
        <v>1.9460000000000002E-2</v>
      </c>
      <c r="M337">
        <f t="shared" si="10"/>
        <v>0</v>
      </c>
      <c r="N337">
        <f t="shared" si="11"/>
        <v>0</v>
      </c>
    </row>
    <row r="338" spans="1:14" x14ac:dyDescent="0.2">
      <c r="A338" s="96">
        <v>50204</v>
      </c>
      <c r="B338" s="97" t="s">
        <v>168</v>
      </c>
      <c r="C338" s="97" t="s">
        <v>280</v>
      </c>
      <c r="D338" s="96" t="s">
        <v>510</v>
      </c>
      <c r="E338" s="98">
        <v>1765</v>
      </c>
      <c r="F338" s="99">
        <v>0</v>
      </c>
      <c r="G338" s="98">
        <v>1765</v>
      </c>
      <c r="H338" s="98">
        <v>12124</v>
      </c>
      <c r="I338" s="99">
        <v>0</v>
      </c>
      <c r="J338" s="98">
        <v>12124</v>
      </c>
      <c r="K338" s="100">
        <v>0.14557999999999999</v>
      </c>
      <c r="M338">
        <f t="shared" si="10"/>
        <v>0</v>
      </c>
      <c r="N338">
        <f t="shared" si="11"/>
        <v>0</v>
      </c>
    </row>
    <row r="339" spans="1:14" x14ac:dyDescent="0.2">
      <c r="A339" s="96">
        <v>50205</v>
      </c>
      <c r="B339" s="97" t="s">
        <v>405</v>
      </c>
      <c r="C339" s="97" t="s">
        <v>280</v>
      </c>
      <c r="D339" s="96" t="s">
        <v>511</v>
      </c>
      <c r="E339" s="98">
        <v>703</v>
      </c>
      <c r="F339" s="99">
        <v>0</v>
      </c>
      <c r="G339" s="98">
        <v>703</v>
      </c>
      <c r="H339" s="98">
        <v>4296</v>
      </c>
      <c r="I339" s="99">
        <v>0</v>
      </c>
      <c r="J339" s="98">
        <v>4296</v>
      </c>
      <c r="K339" s="100">
        <v>0.16364000000000001</v>
      </c>
      <c r="M339">
        <f t="shared" si="10"/>
        <v>0</v>
      </c>
      <c r="N339">
        <f t="shared" si="11"/>
        <v>0</v>
      </c>
    </row>
    <row r="340" spans="1:14" x14ac:dyDescent="0.2">
      <c r="A340" s="96">
        <v>50211</v>
      </c>
      <c r="B340" s="97" t="s">
        <v>405</v>
      </c>
      <c r="C340" s="97" t="s">
        <v>280</v>
      </c>
      <c r="D340" s="96" t="s">
        <v>512</v>
      </c>
      <c r="E340" s="98">
        <v>810</v>
      </c>
      <c r="F340" s="99">
        <v>0</v>
      </c>
      <c r="G340" s="98">
        <v>810</v>
      </c>
      <c r="H340" s="98">
        <v>6399</v>
      </c>
      <c r="I340" s="99">
        <v>0</v>
      </c>
      <c r="J340" s="98">
        <v>6399</v>
      </c>
      <c r="K340" s="100">
        <v>0.12658</v>
      </c>
      <c r="M340">
        <f t="shared" si="10"/>
        <v>0</v>
      </c>
      <c r="N340">
        <f t="shared" si="11"/>
        <v>0</v>
      </c>
    </row>
    <row r="341" spans="1:14" x14ac:dyDescent="0.2">
      <c r="A341" s="96">
        <v>50219</v>
      </c>
      <c r="B341" s="97" t="s">
        <v>402</v>
      </c>
      <c r="C341" s="97" t="s">
        <v>280</v>
      </c>
      <c r="D341" s="96" t="s">
        <v>513</v>
      </c>
      <c r="E341" s="98">
        <v>1351</v>
      </c>
      <c r="F341" s="99">
        <v>0</v>
      </c>
      <c r="G341" s="98">
        <v>1351</v>
      </c>
      <c r="H341" s="98">
        <v>5287</v>
      </c>
      <c r="I341" s="99">
        <v>0</v>
      </c>
      <c r="J341" s="98">
        <v>5287</v>
      </c>
      <c r="K341" s="100">
        <v>0.25552999999999998</v>
      </c>
      <c r="M341">
        <f t="shared" si="10"/>
        <v>0</v>
      </c>
      <c r="N341">
        <f t="shared" si="11"/>
        <v>0</v>
      </c>
    </row>
    <row r="342" spans="1:14" x14ac:dyDescent="0.2">
      <c r="A342" s="96">
        <v>50222</v>
      </c>
      <c r="B342" s="97" t="s">
        <v>402</v>
      </c>
      <c r="C342" s="97" t="s">
        <v>280</v>
      </c>
      <c r="D342" s="96" t="s">
        <v>514</v>
      </c>
      <c r="E342" s="98">
        <v>6597</v>
      </c>
      <c r="F342" s="99">
        <v>165</v>
      </c>
      <c r="G342" s="98">
        <v>6762</v>
      </c>
      <c r="H342" s="98">
        <v>27049</v>
      </c>
      <c r="I342" s="99">
        <v>7879</v>
      </c>
      <c r="J342" s="98">
        <v>34928</v>
      </c>
      <c r="K342" s="100">
        <v>0.19359999999999999</v>
      </c>
      <c r="M342">
        <f t="shared" si="10"/>
        <v>2.4401064773735583E-2</v>
      </c>
      <c r="N342">
        <f t="shared" si="11"/>
        <v>0.22557833256985799</v>
      </c>
    </row>
    <row r="343" spans="1:14" x14ac:dyDescent="0.2">
      <c r="A343" s="96">
        <v>50224</v>
      </c>
      <c r="B343" s="97" t="s">
        <v>402</v>
      </c>
      <c r="C343" s="97" t="s">
        <v>280</v>
      </c>
      <c r="D343" s="96" t="s">
        <v>515</v>
      </c>
      <c r="E343" s="98">
        <v>1814</v>
      </c>
      <c r="F343" s="99">
        <v>0</v>
      </c>
      <c r="G343" s="98">
        <v>1814</v>
      </c>
      <c r="H343" s="98">
        <v>40521</v>
      </c>
      <c r="I343" s="99">
        <v>0</v>
      </c>
      <c r="J343" s="98">
        <v>40521</v>
      </c>
      <c r="K343" s="100">
        <v>4.4769999999999997E-2</v>
      </c>
      <c r="M343">
        <f t="shared" si="10"/>
        <v>0</v>
      </c>
      <c r="N343">
        <f t="shared" si="11"/>
        <v>0</v>
      </c>
    </row>
    <row r="344" spans="1:14" x14ac:dyDescent="0.2">
      <c r="A344" s="96">
        <v>50225</v>
      </c>
      <c r="B344" s="97" t="s">
        <v>402</v>
      </c>
      <c r="C344" s="97" t="s">
        <v>280</v>
      </c>
      <c r="D344" s="96" t="s">
        <v>516</v>
      </c>
      <c r="E344" s="98">
        <v>572</v>
      </c>
      <c r="F344" s="99">
        <v>24</v>
      </c>
      <c r="G344" s="98">
        <v>596</v>
      </c>
      <c r="H344" s="98">
        <v>13163</v>
      </c>
      <c r="I344" s="99">
        <v>171</v>
      </c>
      <c r="J344" s="98">
        <v>13334</v>
      </c>
      <c r="K344" s="100">
        <v>4.4699999999999997E-2</v>
      </c>
      <c r="M344">
        <f t="shared" si="10"/>
        <v>4.0268456375838924E-2</v>
      </c>
      <c r="N344">
        <f t="shared" si="11"/>
        <v>1.2824358782060896E-2</v>
      </c>
    </row>
    <row r="345" spans="1:14" x14ac:dyDescent="0.2">
      <c r="A345" s="96">
        <v>50226</v>
      </c>
      <c r="B345" s="97" t="s">
        <v>402</v>
      </c>
      <c r="C345" s="97" t="s">
        <v>280</v>
      </c>
      <c r="D345" s="96" t="s">
        <v>517</v>
      </c>
      <c r="E345" s="98">
        <v>3033</v>
      </c>
      <c r="F345" s="99">
        <v>712</v>
      </c>
      <c r="G345" s="98">
        <v>3745</v>
      </c>
      <c r="H345" s="98">
        <v>17297</v>
      </c>
      <c r="I345" s="99">
        <v>12280</v>
      </c>
      <c r="J345" s="98">
        <v>29577</v>
      </c>
      <c r="K345" s="100">
        <v>0.12662000000000001</v>
      </c>
      <c r="M345">
        <f t="shared" si="10"/>
        <v>0.19012016021361816</v>
      </c>
      <c r="N345">
        <f t="shared" si="11"/>
        <v>0.41518747675558709</v>
      </c>
    </row>
    <row r="346" spans="1:14" x14ac:dyDescent="0.2">
      <c r="A346" s="96">
        <v>50228</v>
      </c>
      <c r="B346" s="97" t="s">
        <v>405</v>
      </c>
      <c r="C346" s="97" t="s">
        <v>280</v>
      </c>
      <c r="D346" s="96" t="s">
        <v>518</v>
      </c>
      <c r="E346" s="98">
        <v>5627</v>
      </c>
      <c r="F346" s="99">
        <v>300</v>
      </c>
      <c r="G346" s="98">
        <v>5927</v>
      </c>
      <c r="H346" s="98">
        <v>17414</v>
      </c>
      <c r="I346" s="99">
        <v>1577</v>
      </c>
      <c r="J346" s="98">
        <v>18991</v>
      </c>
      <c r="K346" s="100">
        <v>0.31209999999999999</v>
      </c>
      <c r="M346">
        <f t="shared" si="10"/>
        <v>5.0615825881558968E-2</v>
      </c>
      <c r="N346">
        <f t="shared" si="11"/>
        <v>8.3039334421568106E-2</v>
      </c>
    </row>
    <row r="347" spans="1:14" x14ac:dyDescent="0.2">
      <c r="A347" s="96">
        <v>50230</v>
      </c>
      <c r="B347" s="97" t="s">
        <v>168</v>
      </c>
      <c r="C347" s="97" t="s">
        <v>280</v>
      </c>
      <c r="D347" s="96" t="s">
        <v>519</v>
      </c>
      <c r="E347" s="98">
        <v>3630</v>
      </c>
      <c r="F347" s="99">
        <v>0</v>
      </c>
      <c r="G347" s="98">
        <v>3630</v>
      </c>
      <c r="H347" s="98">
        <v>7475</v>
      </c>
      <c r="I347" s="99">
        <v>0</v>
      </c>
      <c r="J347" s="98">
        <v>7475</v>
      </c>
      <c r="K347" s="100">
        <v>0.48562</v>
      </c>
      <c r="M347">
        <f t="shared" si="10"/>
        <v>0</v>
      </c>
      <c r="N347">
        <f t="shared" si="11"/>
        <v>0</v>
      </c>
    </row>
    <row r="348" spans="1:14" x14ac:dyDescent="0.2">
      <c r="A348" s="96">
        <v>50231</v>
      </c>
      <c r="B348" s="97" t="s">
        <v>402</v>
      </c>
      <c r="C348" s="97" t="s">
        <v>280</v>
      </c>
      <c r="D348" s="96" t="s">
        <v>520</v>
      </c>
      <c r="E348" s="98">
        <v>3967</v>
      </c>
      <c r="F348" s="99">
        <v>167</v>
      </c>
      <c r="G348" s="98">
        <v>4134</v>
      </c>
      <c r="H348" s="98">
        <v>18830</v>
      </c>
      <c r="I348" s="99">
        <v>9354</v>
      </c>
      <c r="J348" s="98">
        <v>28184</v>
      </c>
      <c r="K348" s="100">
        <v>0.14668</v>
      </c>
      <c r="M348">
        <f t="shared" si="10"/>
        <v>4.0396710208030963E-2</v>
      </c>
      <c r="N348">
        <f t="shared" si="11"/>
        <v>0.33189043428895826</v>
      </c>
    </row>
    <row r="349" spans="1:14" x14ac:dyDescent="0.2">
      <c r="A349" s="96">
        <v>50232</v>
      </c>
      <c r="B349" s="97" t="s">
        <v>402</v>
      </c>
      <c r="C349" s="97" t="s">
        <v>280</v>
      </c>
      <c r="D349" s="96" t="s">
        <v>521</v>
      </c>
      <c r="E349" s="98">
        <v>258</v>
      </c>
      <c r="F349" s="99">
        <v>0</v>
      </c>
      <c r="G349" s="98">
        <v>258</v>
      </c>
      <c r="H349" s="98">
        <v>7417</v>
      </c>
      <c r="I349" s="99">
        <v>0</v>
      </c>
      <c r="J349" s="98">
        <v>7417</v>
      </c>
      <c r="K349" s="100">
        <v>3.4779999999999998E-2</v>
      </c>
      <c r="M349">
        <f t="shared" si="10"/>
        <v>0</v>
      </c>
      <c r="N349">
        <f t="shared" si="11"/>
        <v>0</v>
      </c>
    </row>
    <row r="350" spans="1:14" x14ac:dyDescent="0.2">
      <c r="A350" s="96">
        <v>50234</v>
      </c>
      <c r="B350" s="97" t="s">
        <v>402</v>
      </c>
      <c r="C350" s="97" t="s">
        <v>280</v>
      </c>
      <c r="D350" s="96" t="s">
        <v>522</v>
      </c>
      <c r="E350" s="98">
        <v>168</v>
      </c>
      <c r="F350" s="99">
        <v>6</v>
      </c>
      <c r="G350" s="98">
        <v>174</v>
      </c>
      <c r="H350" s="98">
        <v>2895</v>
      </c>
      <c r="I350" s="99">
        <v>1557</v>
      </c>
      <c r="J350" s="98">
        <v>4452</v>
      </c>
      <c r="K350" s="100">
        <v>3.9079999999999997E-2</v>
      </c>
      <c r="M350">
        <f t="shared" si="10"/>
        <v>3.4482758620689655E-2</v>
      </c>
      <c r="N350">
        <f t="shared" si="11"/>
        <v>0.34973045822102428</v>
      </c>
    </row>
    <row r="351" spans="1:14" x14ac:dyDescent="0.2">
      <c r="A351" s="96">
        <v>50235</v>
      </c>
      <c r="B351" s="97" t="s">
        <v>402</v>
      </c>
      <c r="C351" s="97" t="s">
        <v>280</v>
      </c>
      <c r="D351" s="96" t="s">
        <v>523</v>
      </c>
      <c r="E351" s="98">
        <v>6327</v>
      </c>
      <c r="F351" s="99">
        <v>0</v>
      </c>
      <c r="G351" s="98">
        <v>6327</v>
      </c>
      <c r="H351" s="98">
        <v>36120</v>
      </c>
      <c r="I351" s="99">
        <v>0</v>
      </c>
      <c r="J351" s="98">
        <v>36120</v>
      </c>
      <c r="K351" s="100">
        <v>0.17516999999999999</v>
      </c>
      <c r="M351">
        <f t="shared" si="10"/>
        <v>0</v>
      </c>
      <c r="N351">
        <f t="shared" si="11"/>
        <v>0</v>
      </c>
    </row>
    <row r="352" spans="1:14" x14ac:dyDescent="0.2">
      <c r="A352" s="96">
        <v>50236</v>
      </c>
      <c r="B352" s="97" t="s">
        <v>402</v>
      </c>
      <c r="C352" s="97" t="s">
        <v>280</v>
      </c>
      <c r="D352" s="96" t="s">
        <v>524</v>
      </c>
      <c r="E352" s="98">
        <v>810</v>
      </c>
      <c r="F352" s="99">
        <v>0</v>
      </c>
      <c r="G352" s="98">
        <v>810</v>
      </c>
      <c r="H352" s="98">
        <v>9468</v>
      </c>
      <c r="I352" s="99">
        <v>0</v>
      </c>
      <c r="J352" s="98">
        <v>9468</v>
      </c>
      <c r="K352" s="100">
        <v>8.5550000000000001E-2</v>
      </c>
      <c r="M352">
        <f t="shared" si="10"/>
        <v>0</v>
      </c>
      <c r="N352">
        <f t="shared" si="11"/>
        <v>0</v>
      </c>
    </row>
    <row r="353" spans="1:14" x14ac:dyDescent="0.2">
      <c r="A353" s="96">
        <v>50238</v>
      </c>
      <c r="B353" s="97" t="s">
        <v>402</v>
      </c>
      <c r="C353" s="97" t="s">
        <v>280</v>
      </c>
      <c r="D353" s="96" t="s">
        <v>525</v>
      </c>
      <c r="E353" s="98">
        <v>6917</v>
      </c>
      <c r="F353" s="99">
        <v>0</v>
      </c>
      <c r="G353" s="98">
        <v>6917</v>
      </c>
      <c r="H353" s="98">
        <v>35817</v>
      </c>
      <c r="I353" s="99">
        <v>0</v>
      </c>
      <c r="J353" s="98">
        <v>35817</v>
      </c>
      <c r="K353" s="100">
        <v>0.19312000000000001</v>
      </c>
      <c r="M353">
        <f t="shared" si="10"/>
        <v>0</v>
      </c>
      <c r="N353">
        <f t="shared" si="11"/>
        <v>0</v>
      </c>
    </row>
    <row r="354" spans="1:14" x14ac:dyDescent="0.2">
      <c r="A354" s="96">
        <v>50239</v>
      </c>
      <c r="B354" s="97" t="s">
        <v>402</v>
      </c>
      <c r="C354" s="97" t="s">
        <v>280</v>
      </c>
      <c r="D354" s="96" t="s">
        <v>526</v>
      </c>
      <c r="E354" s="98">
        <v>12891</v>
      </c>
      <c r="F354" s="99">
        <v>88</v>
      </c>
      <c r="G354" s="98">
        <v>12979</v>
      </c>
      <c r="H354" s="98">
        <v>30715</v>
      </c>
      <c r="I354" s="99">
        <v>2897</v>
      </c>
      <c r="J354" s="98">
        <v>33612</v>
      </c>
      <c r="K354" s="100">
        <v>0.38613999999999998</v>
      </c>
      <c r="M354">
        <f t="shared" si="10"/>
        <v>6.7801833731412284E-3</v>
      </c>
      <c r="N354">
        <f t="shared" si="11"/>
        <v>8.6189456146614302E-2</v>
      </c>
    </row>
    <row r="355" spans="1:14" x14ac:dyDescent="0.2">
      <c r="A355" s="96">
        <v>50242</v>
      </c>
      <c r="B355" s="97" t="s">
        <v>402</v>
      </c>
      <c r="C355" s="97" t="s">
        <v>280</v>
      </c>
      <c r="D355" s="96" t="s">
        <v>527</v>
      </c>
      <c r="E355" s="98">
        <v>2038</v>
      </c>
      <c r="F355" s="99">
        <v>0</v>
      </c>
      <c r="G355" s="98">
        <v>2038</v>
      </c>
      <c r="H355" s="98">
        <v>23039</v>
      </c>
      <c r="I355" s="99">
        <v>0</v>
      </c>
      <c r="J355" s="98">
        <v>23039</v>
      </c>
      <c r="K355" s="100">
        <v>8.8459999999999997E-2</v>
      </c>
      <c r="M355">
        <f t="shared" si="10"/>
        <v>0</v>
      </c>
      <c r="N355">
        <f t="shared" si="11"/>
        <v>0</v>
      </c>
    </row>
    <row r="356" spans="1:14" x14ac:dyDescent="0.2">
      <c r="A356" s="96">
        <v>50243</v>
      </c>
      <c r="B356" s="97" t="s">
        <v>168</v>
      </c>
      <c r="C356" s="97" t="s">
        <v>280</v>
      </c>
      <c r="D356" s="96" t="s">
        <v>528</v>
      </c>
      <c r="E356" s="98">
        <v>2386</v>
      </c>
      <c r="F356" s="99">
        <v>80</v>
      </c>
      <c r="G356" s="98">
        <v>2466</v>
      </c>
      <c r="H356" s="98">
        <v>19650</v>
      </c>
      <c r="I356" s="99">
        <v>6406</v>
      </c>
      <c r="J356" s="98">
        <v>26056</v>
      </c>
      <c r="K356" s="100">
        <v>9.4640000000000002E-2</v>
      </c>
      <c r="M356">
        <f t="shared" si="10"/>
        <v>3.2441200324412001E-2</v>
      </c>
      <c r="N356">
        <f t="shared" si="11"/>
        <v>0.24585508136321768</v>
      </c>
    </row>
    <row r="357" spans="1:14" x14ac:dyDescent="0.2">
      <c r="A357" s="96">
        <v>50245</v>
      </c>
      <c r="B357" s="97" t="s">
        <v>402</v>
      </c>
      <c r="C357" s="97" t="s">
        <v>280</v>
      </c>
      <c r="D357" s="96" t="s">
        <v>529</v>
      </c>
      <c r="E357" s="98">
        <v>2336</v>
      </c>
      <c r="F357" s="99">
        <v>0</v>
      </c>
      <c r="G357" s="98">
        <v>2336</v>
      </c>
      <c r="H357" s="98">
        <v>9927</v>
      </c>
      <c r="I357" s="99">
        <v>0</v>
      </c>
      <c r="J357" s="98">
        <v>9927</v>
      </c>
      <c r="K357" s="100">
        <v>0.23532</v>
      </c>
      <c r="M357">
        <f t="shared" si="10"/>
        <v>0</v>
      </c>
      <c r="N357">
        <f t="shared" si="11"/>
        <v>0</v>
      </c>
    </row>
    <row r="358" spans="1:14" x14ac:dyDescent="0.2">
      <c r="A358" s="96">
        <v>50248</v>
      </c>
      <c r="B358" s="97" t="s">
        <v>405</v>
      </c>
      <c r="C358" s="97" t="s">
        <v>280</v>
      </c>
      <c r="D358" s="96" t="s">
        <v>530</v>
      </c>
      <c r="E358" s="98">
        <v>849</v>
      </c>
      <c r="F358" s="99">
        <v>0</v>
      </c>
      <c r="G358" s="98">
        <v>849</v>
      </c>
      <c r="H358" s="98">
        <v>3762</v>
      </c>
      <c r="I358" s="99">
        <v>0</v>
      </c>
      <c r="J358" s="98">
        <v>3762</v>
      </c>
      <c r="K358" s="100">
        <v>0.22567999999999999</v>
      </c>
      <c r="M358">
        <f t="shared" si="10"/>
        <v>0</v>
      </c>
      <c r="N358">
        <f t="shared" si="11"/>
        <v>0</v>
      </c>
    </row>
    <row r="359" spans="1:14" x14ac:dyDescent="0.2">
      <c r="A359" s="96">
        <v>50254</v>
      </c>
      <c r="B359" s="97" t="s">
        <v>402</v>
      </c>
      <c r="C359" s="97" t="s">
        <v>280</v>
      </c>
      <c r="D359" s="96" t="s">
        <v>531</v>
      </c>
      <c r="E359" s="98">
        <v>641</v>
      </c>
      <c r="F359" s="99">
        <v>0</v>
      </c>
      <c r="G359" s="98">
        <v>641</v>
      </c>
      <c r="H359" s="98">
        <v>14597</v>
      </c>
      <c r="I359" s="99">
        <v>0</v>
      </c>
      <c r="J359" s="98">
        <v>14597</v>
      </c>
      <c r="K359" s="100">
        <v>4.3909999999999998E-2</v>
      </c>
      <c r="M359">
        <f t="shared" si="10"/>
        <v>0</v>
      </c>
      <c r="N359">
        <f t="shared" si="11"/>
        <v>0</v>
      </c>
    </row>
    <row r="360" spans="1:14" x14ac:dyDescent="0.2">
      <c r="A360" s="96">
        <v>50257</v>
      </c>
      <c r="B360" s="97" t="s">
        <v>168</v>
      </c>
      <c r="C360" s="97" t="s">
        <v>280</v>
      </c>
      <c r="D360" s="96" t="s">
        <v>532</v>
      </c>
      <c r="E360" s="98">
        <v>1995</v>
      </c>
      <c r="F360" s="99">
        <v>0</v>
      </c>
      <c r="G360" s="98">
        <v>1995</v>
      </c>
      <c r="H360" s="98">
        <v>5399</v>
      </c>
      <c r="I360" s="99">
        <v>0</v>
      </c>
      <c r="J360" s="98">
        <v>5399</v>
      </c>
      <c r="K360" s="100">
        <v>0.36951000000000001</v>
      </c>
      <c r="M360">
        <f t="shared" si="10"/>
        <v>0</v>
      </c>
      <c r="N360">
        <f t="shared" si="11"/>
        <v>0</v>
      </c>
    </row>
    <row r="361" spans="1:14" x14ac:dyDescent="0.2">
      <c r="A361" s="96">
        <v>50261</v>
      </c>
      <c r="B361" s="97" t="s">
        <v>402</v>
      </c>
      <c r="C361" s="97" t="s">
        <v>280</v>
      </c>
      <c r="D361" s="96" t="s">
        <v>533</v>
      </c>
      <c r="E361" s="98">
        <v>2284</v>
      </c>
      <c r="F361" s="99">
        <v>0</v>
      </c>
      <c r="G361" s="98">
        <v>2284</v>
      </c>
      <c r="H361" s="98">
        <v>16307</v>
      </c>
      <c r="I361" s="99">
        <v>0</v>
      </c>
      <c r="J361" s="98">
        <v>16307</v>
      </c>
      <c r="K361" s="100">
        <v>0.14005999999999999</v>
      </c>
      <c r="M361">
        <f t="shared" si="10"/>
        <v>0</v>
      </c>
      <c r="N361">
        <f t="shared" si="11"/>
        <v>0</v>
      </c>
    </row>
    <row r="362" spans="1:14" x14ac:dyDescent="0.2">
      <c r="A362" s="96">
        <v>50262</v>
      </c>
      <c r="B362" s="97" t="s">
        <v>402</v>
      </c>
      <c r="C362" s="97" t="s">
        <v>280</v>
      </c>
      <c r="D362" s="96" t="s">
        <v>534</v>
      </c>
      <c r="E362" s="98">
        <v>7121</v>
      </c>
      <c r="F362" s="99">
        <v>151</v>
      </c>
      <c r="G362" s="98">
        <v>7272</v>
      </c>
      <c r="H362" s="98">
        <v>46921</v>
      </c>
      <c r="I362" s="99">
        <v>7695</v>
      </c>
      <c r="J362" s="98">
        <v>54616</v>
      </c>
      <c r="K362" s="100">
        <v>0.13314999999999999</v>
      </c>
      <c r="M362">
        <f t="shared" si="10"/>
        <v>2.0764576457645765E-2</v>
      </c>
      <c r="N362">
        <f t="shared" si="11"/>
        <v>0.14089277867291636</v>
      </c>
    </row>
    <row r="363" spans="1:14" x14ac:dyDescent="0.2">
      <c r="A363" s="96">
        <v>50264</v>
      </c>
      <c r="B363" s="97" t="s">
        <v>168</v>
      </c>
      <c r="C363" s="97" t="s">
        <v>280</v>
      </c>
      <c r="D363" s="96" t="s">
        <v>535</v>
      </c>
      <c r="E363" s="98">
        <v>1862</v>
      </c>
      <c r="F363" s="99">
        <v>9</v>
      </c>
      <c r="G363" s="98">
        <v>1871</v>
      </c>
      <c r="H363" s="98">
        <v>12004</v>
      </c>
      <c r="I363" s="99">
        <v>9</v>
      </c>
      <c r="J363" s="98">
        <v>12013</v>
      </c>
      <c r="K363" s="100">
        <v>0.15575</v>
      </c>
      <c r="M363">
        <f t="shared" si="10"/>
        <v>4.8102618920363438E-3</v>
      </c>
      <c r="N363">
        <f t="shared" si="11"/>
        <v>7.4918837925580625E-4</v>
      </c>
    </row>
    <row r="364" spans="1:14" x14ac:dyDescent="0.2">
      <c r="A364" s="96">
        <v>50272</v>
      </c>
      <c r="B364" s="97" t="s">
        <v>402</v>
      </c>
      <c r="C364" s="97" t="s">
        <v>280</v>
      </c>
      <c r="D364" s="96" t="s">
        <v>536</v>
      </c>
      <c r="E364" s="98">
        <v>988</v>
      </c>
      <c r="F364" s="99">
        <v>128</v>
      </c>
      <c r="G364" s="98">
        <v>1116</v>
      </c>
      <c r="H364" s="98">
        <v>9316</v>
      </c>
      <c r="I364" s="99">
        <v>8618</v>
      </c>
      <c r="J364" s="98">
        <v>17934</v>
      </c>
      <c r="K364" s="100">
        <v>6.2230000000000001E-2</v>
      </c>
      <c r="M364">
        <f t="shared" si="10"/>
        <v>0.11469534050179211</v>
      </c>
      <c r="N364">
        <f t="shared" si="11"/>
        <v>0.48053975688636108</v>
      </c>
    </row>
    <row r="365" spans="1:14" x14ac:dyDescent="0.2">
      <c r="A365" s="96">
        <v>50276</v>
      </c>
      <c r="B365" s="97" t="s">
        <v>405</v>
      </c>
      <c r="C365" s="97" t="s">
        <v>280</v>
      </c>
      <c r="D365" s="96" t="s">
        <v>537</v>
      </c>
      <c r="E365" s="98">
        <v>1324</v>
      </c>
      <c r="F365" s="99">
        <v>0</v>
      </c>
      <c r="G365" s="98">
        <v>1324</v>
      </c>
      <c r="H365" s="98">
        <v>5826</v>
      </c>
      <c r="I365" s="99">
        <v>0</v>
      </c>
      <c r="J365" s="98">
        <v>5826</v>
      </c>
      <c r="K365" s="100">
        <v>0.22725999999999999</v>
      </c>
      <c r="M365">
        <f t="shared" si="10"/>
        <v>0</v>
      </c>
      <c r="N365">
        <f t="shared" si="11"/>
        <v>0</v>
      </c>
    </row>
    <row r="366" spans="1:14" x14ac:dyDescent="0.2">
      <c r="A366" s="96">
        <v>50277</v>
      </c>
      <c r="B366" s="97" t="s">
        <v>168</v>
      </c>
      <c r="C366" s="97" t="s">
        <v>280</v>
      </c>
      <c r="D366" s="96" t="s">
        <v>538</v>
      </c>
      <c r="E366" s="98">
        <v>3318</v>
      </c>
      <c r="F366" s="99">
        <v>78</v>
      </c>
      <c r="G366" s="98">
        <v>3396</v>
      </c>
      <c r="H366" s="98">
        <v>10973</v>
      </c>
      <c r="I366" s="99">
        <v>513</v>
      </c>
      <c r="J366" s="98">
        <v>11486</v>
      </c>
      <c r="K366" s="100">
        <v>0.29565999999999998</v>
      </c>
      <c r="M366">
        <f t="shared" si="10"/>
        <v>2.2968197879858657E-2</v>
      </c>
      <c r="N366">
        <f t="shared" si="11"/>
        <v>4.4663068082883513E-2</v>
      </c>
    </row>
    <row r="367" spans="1:14" x14ac:dyDescent="0.2">
      <c r="A367" s="96">
        <v>50278</v>
      </c>
      <c r="B367" s="97" t="s">
        <v>402</v>
      </c>
      <c r="C367" s="97" t="s">
        <v>280</v>
      </c>
      <c r="D367" s="96" t="s">
        <v>539</v>
      </c>
      <c r="E367" s="98">
        <v>4785</v>
      </c>
      <c r="F367" s="99">
        <v>0</v>
      </c>
      <c r="G367" s="98">
        <v>4785</v>
      </c>
      <c r="H367" s="98">
        <v>22149</v>
      </c>
      <c r="I367" s="99">
        <v>5</v>
      </c>
      <c r="J367" s="98">
        <v>22154</v>
      </c>
      <c r="K367" s="100">
        <v>0.21598999999999999</v>
      </c>
      <c r="M367">
        <f t="shared" si="10"/>
        <v>0</v>
      </c>
      <c r="N367">
        <f t="shared" si="11"/>
        <v>2.2569287713279768E-4</v>
      </c>
    </row>
    <row r="368" spans="1:14" x14ac:dyDescent="0.2">
      <c r="A368" s="96">
        <v>50279</v>
      </c>
      <c r="B368" s="97" t="s">
        <v>402</v>
      </c>
      <c r="C368" s="97" t="s">
        <v>280</v>
      </c>
      <c r="D368" s="96" t="s">
        <v>540</v>
      </c>
      <c r="E368" s="98">
        <v>511</v>
      </c>
      <c r="F368" s="99">
        <v>0</v>
      </c>
      <c r="G368" s="98">
        <v>511</v>
      </c>
      <c r="H368" s="98">
        <v>4038</v>
      </c>
      <c r="I368" s="99">
        <v>0</v>
      </c>
      <c r="J368" s="98">
        <v>4038</v>
      </c>
      <c r="K368" s="100">
        <v>0.12655</v>
      </c>
      <c r="M368">
        <f t="shared" si="10"/>
        <v>0</v>
      </c>
      <c r="N368">
        <f t="shared" si="11"/>
        <v>0</v>
      </c>
    </row>
    <row r="369" spans="1:14" x14ac:dyDescent="0.2">
      <c r="A369" s="96">
        <v>50280</v>
      </c>
      <c r="B369" s="97" t="s">
        <v>402</v>
      </c>
      <c r="C369" s="97" t="s">
        <v>280</v>
      </c>
      <c r="D369" s="96" t="s">
        <v>541</v>
      </c>
      <c r="E369" s="98">
        <v>1984</v>
      </c>
      <c r="F369" s="99">
        <v>0</v>
      </c>
      <c r="G369" s="98">
        <v>1984</v>
      </c>
      <c r="H369" s="98">
        <v>28932</v>
      </c>
      <c r="I369" s="99">
        <v>34</v>
      </c>
      <c r="J369" s="98">
        <v>28966</v>
      </c>
      <c r="K369" s="100">
        <v>6.8489999999999995E-2</v>
      </c>
      <c r="M369">
        <f t="shared" si="10"/>
        <v>0</v>
      </c>
      <c r="N369">
        <f t="shared" si="11"/>
        <v>1.173789960643513E-3</v>
      </c>
    </row>
    <row r="370" spans="1:14" x14ac:dyDescent="0.2">
      <c r="A370" s="96">
        <v>50281</v>
      </c>
      <c r="B370" s="97" t="s">
        <v>402</v>
      </c>
      <c r="C370" s="97" t="s">
        <v>280</v>
      </c>
      <c r="D370" s="96" t="s">
        <v>542</v>
      </c>
      <c r="E370" s="98">
        <v>7656</v>
      </c>
      <c r="F370" s="99">
        <v>0</v>
      </c>
      <c r="G370" s="98">
        <v>7656</v>
      </c>
      <c r="H370" s="98">
        <v>13156</v>
      </c>
      <c r="I370" s="99">
        <v>0</v>
      </c>
      <c r="J370" s="98">
        <v>13156</v>
      </c>
      <c r="K370" s="100">
        <v>0.58194000000000001</v>
      </c>
      <c r="M370">
        <f t="shared" si="10"/>
        <v>0</v>
      </c>
      <c r="N370">
        <f t="shared" si="11"/>
        <v>0</v>
      </c>
    </row>
    <row r="371" spans="1:14" x14ac:dyDescent="0.2">
      <c r="A371" s="96">
        <v>50283</v>
      </c>
      <c r="B371" s="97" t="s">
        <v>402</v>
      </c>
      <c r="C371" s="97" t="s">
        <v>280</v>
      </c>
      <c r="D371" s="96" t="s">
        <v>543</v>
      </c>
      <c r="E371" s="98">
        <v>859</v>
      </c>
      <c r="F371" s="99">
        <v>0</v>
      </c>
      <c r="G371" s="98">
        <v>859</v>
      </c>
      <c r="H371" s="98">
        <v>13318</v>
      </c>
      <c r="I371" s="99">
        <v>0</v>
      </c>
      <c r="J371" s="98">
        <v>13318</v>
      </c>
      <c r="K371" s="100">
        <v>6.4500000000000002E-2</v>
      </c>
      <c r="M371">
        <f t="shared" si="10"/>
        <v>0</v>
      </c>
      <c r="N371">
        <f t="shared" si="11"/>
        <v>0</v>
      </c>
    </row>
    <row r="372" spans="1:14" x14ac:dyDescent="0.2">
      <c r="A372" s="96">
        <v>50289</v>
      </c>
      <c r="B372" s="97" t="s">
        <v>405</v>
      </c>
      <c r="C372" s="97" t="s">
        <v>280</v>
      </c>
      <c r="D372" s="96" t="s">
        <v>544</v>
      </c>
      <c r="E372" s="98">
        <v>3446</v>
      </c>
      <c r="F372" s="99">
        <v>4857</v>
      </c>
      <c r="G372" s="98">
        <v>8303</v>
      </c>
      <c r="H372" s="98">
        <v>25504</v>
      </c>
      <c r="I372" s="99">
        <v>9801</v>
      </c>
      <c r="J372" s="98">
        <v>35305</v>
      </c>
      <c r="K372" s="100">
        <v>0.23518</v>
      </c>
      <c r="M372">
        <f t="shared" si="10"/>
        <v>0.58496928820908101</v>
      </c>
      <c r="N372">
        <f t="shared" si="11"/>
        <v>0.2776094037671718</v>
      </c>
    </row>
    <row r="373" spans="1:14" x14ac:dyDescent="0.2">
      <c r="A373" s="96">
        <v>50290</v>
      </c>
      <c r="B373" s="97" t="s">
        <v>402</v>
      </c>
      <c r="C373" s="97" t="s">
        <v>280</v>
      </c>
      <c r="D373" s="96" t="s">
        <v>545</v>
      </c>
      <c r="E373" s="98">
        <v>2842</v>
      </c>
      <c r="F373" s="99">
        <v>0</v>
      </c>
      <c r="G373" s="98">
        <v>2842</v>
      </c>
      <c r="H373" s="98">
        <v>28927</v>
      </c>
      <c r="I373" s="99">
        <v>0</v>
      </c>
      <c r="J373" s="98">
        <v>28927</v>
      </c>
      <c r="K373" s="100">
        <v>9.8250000000000004E-2</v>
      </c>
      <c r="M373">
        <f t="shared" si="10"/>
        <v>0</v>
      </c>
      <c r="N373">
        <f t="shared" si="11"/>
        <v>0</v>
      </c>
    </row>
    <row r="374" spans="1:14" x14ac:dyDescent="0.2">
      <c r="A374" s="96">
        <v>50291</v>
      </c>
      <c r="B374" s="97" t="s">
        <v>402</v>
      </c>
      <c r="C374" s="97" t="s">
        <v>280</v>
      </c>
      <c r="D374" s="96" t="s">
        <v>546</v>
      </c>
      <c r="E374" s="98">
        <v>1058</v>
      </c>
      <c r="F374" s="99">
        <v>3</v>
      </c>
      <c r="G374" s="98">
        <v>1061</v>
      </c>
      <c r="H374" s="98">
        <v>10890</v>
      </c>
      <c r="I374" s="99">
        <v>974</v>
      </c>
      <c r="J374" s="98">
        <v>11864</v>
      </c>
      <c r="K374" s="100">
        <v>8.9429999999999996E-2</v>
      </c>
      <c r="M374">
        <f t="shared" si="10"/>
        <v>2.8275212064090482E-3</v>
      </c>
      <c r="N374">
        <f t="shared" si="11"/>
        <v>8.2097100472016182E-2</v>
      </c>
    </row>
    <row r="375" spans="1:14" x14ac:dyDescent="0.2">
      <c r="A375" s="96">
        <v>50292</v>
      </c>
      <c r="B375" s="97" t="s">
        <v>402</v>
      </c>
      <c r="C375" s="97" t="s">
        <v>280</v>
      </c>
      <c r="D375" s="96" t="s">
        <v>547</v>
      </c>
      <c r="E375" s="98">
        <v>2829</v>
      </c>
      <c r="F375" s="99">
        <v>72</v>
      </c>
      <c r="G375" s="98">
        <v>2901</v>
      </c>
      <c r="H375" s="98">
        <v>10153</v>
      </c>
      <c r="I375" s="99">
        <v>1073</v>
      </c>
      <c r="J375" s="98">
        <v>11226</v>
      </c>
      <c r="K375" s="100">
        <v>0.25841999999999998</v>
      </c>
      <c r="M375">
        <f t="shared" si="10"/>
        <v>2.481902792140641E-2</v>
      </c>
      <c r="N375">
        <f t="shared" si="11"/>
        <v>9.5581685373240688E-2</v>
      </c>
    </row>
    <row r="376" spans="1:14" x14ac:dyDescent="0.2">
      <c r="A376" s="96">
        <v>50295</v>
      </c>
      <c r="B376" s="97" t="s">
        <v>402</v>
      </c>
      <c r="C376" s="97" t="s">
        <v>280</v>
      </c>
      <c r="D376" s="96" t="s">
        <v>548</v>
      </c>
      <c r="E376" s="98">
        <v>2720</v>
      </c>
      <c r="F376" s="99">
        <v>0</v>
      </c>
      <c r="G376" s="98">
        <v>2720</v>
      </c>
      <c r="H376" s="98">
        <v>19498</v>
      </c>
      <c r="I376" s="99">
        <v>0</v>
      </c>
      <c r="J376" s="98">
        <v>19498</v>
      </c>
      <c r="K376" s="100">
        <v>0.13950000000000001</v>
      </c>
      <c r="M376">
        <f t="shared" si="10"/>
        <v>0</v>
      </c>
      <c r="N376">
        <f t="shared" si="11"/>
        <v>0</v>
      </c>
    </row>
    <row r="377" spans="1:14" x14ac:dyDescent="0.2">
      <c r="A377" s="96">
        <v>50296</v>
      </c>
      <c r="B377" s="97" t="s">
        <v>402</v>
      </c>
      <c r="C377" s="97" t="s">
        <v>280</v>
      </c>
      <c r="D377" s="96" t="s">
        <v>549</v>
      </c>
      <c r="E377" s="98">
        <v>214</v>
      </c>
      <c r="F377" s="99">
        <v>0</v>
      </c>
      <c r="G377" s="98">
        <v>214</v>
      </c>
      <c r="H377" s="98">
        <v>3587</v>
      </c>
      <c r="I377" s="99">
        <v>0</v>
      </c>
      <c r="J377" s="98">
        <v>3587</v>
      </c>
      <c r="K377" s="100">
        <v>5.9659999999999998E-2</v>
      </c>
      <c r="M377">
        <f t="shared" si="10"/>
        <v>0</v>
      </c>
      <c r="N377">
        <f t="shared" si="11"/>
        <v>0</v>
      </c>
    </row>
    <row r="378" spans="1:14" x14ac:dyDescent="0.2">
      <c r="A378" s="96">
        <v>50298</v>
      </c>
      <c r="B378" s="97" t="s">
        <v>168</v>
      </c>
      <c r="C378" s="97" t="s">
        <v>280</v>
      </c>
      <c r="D378" s="96" t="s">
        <v>550</v>
      </c>
      <c r="E378" s="98">
        <v>504</v>
      </c>
      <c r="F378" s="99">
        <v>0</v>
      </c>
      <c r="G378" s="98">
        <v>504</v>
      </c>
      <c r="H378" s="98">
        <v>3241</v>
      </c>
      <c r="I378" s="99">
        <v>3</v>
      </c>
      <c r="J378" s="98">
        <v>3244</v>
      </c>
      <c r="K378" s="100">
        <v>0.15536</v>
      </c>
      <c r="M378">
        <f t="shared" si="10"/>
        <v>0</v>
      </c>
      <c r="N378">
        <f t="shared" si="11"/>
        <v>9.2478421701602961E-4</v>
      </c>
    </row>
    <row r="379" spans="1:14" x14ac:dyDescent="0.2">
      <c r="A379" s="96">
        <v>50300</v>
      </c>
      <c r="B379" s="97" t="s">
        <v>168</v>
      </c>
      <c r="C379" s="97" t="s">
        <v>280</v>
      </c>
      <c r="D379" s="96" t="s">
        <v>503</v>
      </c>
      <c r="E379" s="98">
        <v>2387</v>
      </c>
      <c r="F379" s="99">
        <v>40</v>
      </c>
      <c r="G379" s="98">
        <v>2427</v>
      </c>
      <c r="H379" s="98">
        <v>16405</v>
      </c>
      <c r="I379" s="99">
        <v>3939</v>
      </c>
      <c r="J379" s="98">
        <v>20344</v>
      </c>
      <c r="K379" s="100">
        <v>0.1193</v>
      </c>
      <c r="M379">
        <f t="shared" si="10"/>
        <v>1.6481252575195716E-2</v>
      </c>
      <c r="N379">
        <f t="shared" si="11"/>
        <v>0.19361974046401886</v>
      </c>
    </row>
    <row r="380" spans="1:14" x14ac:dyDescent="0.2">
      <c r="A380" s="96">
        <v>50301</v>
      </c>
      <c r="B380" s="97" t="s">
        <v>402</v>
      </c>
      <c r="C380" s="97" t="s">
        <v>280</v>
      </c>
      <c r="D380" s="96" t="s">
        <v>551</v>
      </c>
      <c r="E380" s="98">
        <v>419</v>
      </c>
      <c r="F380" s="99">
        <v>0</v>
      </c>
      <c r="G380" s="98">
        <v>419</v>
      </c>
      <c r="H380" s="98">
        <v>5381</v>
      </c>
      <c r="I380" s="99">
        <v>0</v>
      </c>
      <c r="J380" s="98">
        <v>5381</v>
      </c>
      <c r="K380" s="100">
        <v>7.7869999999999995E-2</v>
      </c>
      <c r="M380">
        <f t="shared" si="10"/>
        <v>0</v>
      </c>
      <c r="N380">
        <f t="shared" si="11"/>
        <v>0</v>
      </c>
    </row>
    <row r="381" spans="1:14" x14ac:dyDescent="0.2">
      <c r="A381" s="96">
        <v>50305</v>
      </c>
      <c r="B381" s="97" t="s">
        <v>402</v>
      </c>
      <c r="C381" s="97" t="s">
        <v>280</v>
      </c>
      <c r="D381" s="96" t="s">
        <v>552</v>
      </c>
      <c r="E381" s="98">
        <v>3765</v>
      </c>
      <c r="F381" s="99">
        <v>0</v>
      </c>
      <c r="G381" s="98">
        <v>3765</v>
      </c>
      <c r="H381" s="98">
        <v>21845</v>
      </c>
      <c r="I381" s="99">
        <v>5</v>
      </c>
      <c r="J381" s="98">
        <v>21850</v>
      </c>
      <c r="K381" s="100">
        <v>0.17230999999999999</v>
      </c>
      <c r="M381">
        <f t="shared" si="10"/>
        <v>0</v>
      </c>
      <c r="N381">
        <f t="shared" si="11"/>
        <v>2.288329519450801E-4</v>
      </c>
    </row>
    <row r="382" spans="1:14" x14ac:dyDescent="0.2">
      <c r="A382" s="96">
        <v>50308</v>
      </c>
      <c r="B382" s="97" t="s">
        <v>402</v>
      </c>
      <c r="C382" s="97" t="s">
        <v>280</v>
      </c>
      <c r="D382" s="96" t="s">
        <v>553</v>
      </c>
      <c r="E382" s="98">
        <v>2564</v>
      </c>
      <c r="F382" s="99">
        <v>17</v>
      </c>
      <c r="G382" s="98">
        <v>2581</v>
      </c>
      <c r="H382" s="98">
        <v>23042</v>
      </c>
      <c r="I382" s="99">
        <v>1815</v>
      </c>
      <c r="J382" s="98">
        <v>24857</v>
      </c>
      <c r="K382" s="100">
        <v>0.10383000000000001</v>
      </c>
      <c r="M382">
        <f t="shared" si="10"/>
        <v>6.5865943432777997E-3</v>
      </c>
      <c r="N382">
        <f t="shared" si="11"/>
        <v>7.3017661021040348E-2</v>
      </c>
    </row>
    <row r="383" spans="1:14" x14ac:dyDescent="0.2">
      <c r="A383" s="96">
        <v>50309</v>
      </c>
      <c r="B383" s="97" t="s">
        <v>402</v>
      </c>
      <c r="C383" s="97" t="s">
        <v>280</v>
      </c>
      <c r="D383" s="96" t="s">
        <v>554</v>
      </c>
      <c r="E383" s="98">
        <v>1192</v>
      </c>
      <c r="F383" s="99">
        <v>0</v>
      </c>
      <c r="G383" s="98">
        <v>1192</v>
      </c>
      <c r="H383" s="98">
        <v>21200</v>
      </c>
      <c r="I383" s="99">
        <v>3</v>
      </c>
      <c r="J383" s="98">
        <v>21203</v>
      </c>
      <c r="K383" s="100">
        <v>5.6219999999999999E-2</v>
      </c>
      <c r="M383">
        <f t="shared" si="10"/>
        <v>0</v>
      </c>
      <c r="N383">
        <f t="shared" si="11"/>
        <v>1.4148941187567797E-4</v>
      </c>
    </row>
    <row r="384" spans="1:14" x14ac:dyDescent="0.2">
      <c r="A384" s="96">
        <v>50313</v>
      </c>
      <c r="B384" s="97" t="s">
        <v>402</v>
      </c>
      <c r="C384" s="97" t="s">
        <v>280</v>
      </c>
      <c r="D384" s="96" t="s">
        <v>555</v>
      </c>
      <c r="E384" s="98">
        <v>980</v>
      </c>
      <c r="F384" s="99">
        <v>0</v>
      </c>
      <c r="G384" s="98">
        <v>980</v>
      </c>
      <c r="H384" s="98">
        <v>8132</v>
      </c>
      <c r="I384" s="99">
        <v>0</v>
      </c>
      <c r="J384" s="98">
        <v>8132</v>
      </c>
      <c r="K384" s="100">
        <v>0.12051000000000001</v>
      </c>
      <c r="M384">
        <f t="shared" si="10"/>
        <v>0</v>
      </c>
      <c r="N384">
        <f t="shared" si="11"/>
        <v>0</v>
      </c>
    </row>
    <row r="385" spans="1:14" x14ac:dyDescent="0.2">
      <c r="A385" s="96">
        <v>50315</v>
      </c>
      <c r="B385" s="97" t="s">
        <v>402</v>
      </c>
      <c r="C385" s="97" t="s">
        <v>280</v>
      </c>
      <c r="D385" s="96" t="s">
        <v>556</v>
      </c>
      <c r="E385" s="98">
        <v>2079</v>
      </c>
      <c r="F385" s="99">
        <v>6</v>
      </c>
      <c r="G385" s="98">
        <v>2085</v>
      </c>
      <c r="H385" s="98">
        <v>6947</v>
      </c>
      <c r="I385" s="99">
        <v>89</v>
      </c>
      <c r="J385" s="98">
        <v>7036</v>
      </c>
      <c r="K385" s="100">
        <v>0.29632999999999998</v>
      </c>
      <c r="M385">
        <f t="shared" si="10"/>
        <v>2.8776978417266188E-3</v>
      </c>
      <c r="N385">
        <f t="shared" si="11"/>
        <v>1.2649232518476407E-2</v>
      </c>
    </row>
    <row r="386" spans="1:14" x14ac:dyDescent="0.2">
      <c r="A386" s="96">
        <v>50320</v>
      </c>
      <c r="B386" s="97" t="s">
        <v>402</v>
      </c>
      <c r="C386" s="97" t="s">
        <v>280</v>
      </c>
      <c r="D386" s="96" t="s">
        <v>557</v>
      </c>
      <c r="E386" s="98">
        <v>1264</v>
      </c>
      <c r="F386" s="99">
        <v>1</v>
      </c>
      <c r="G386" s="98">
        <v>1265</v>
      </c>
      <c r="H386" s="98">
        <v>6598</v>
      </c>
      <c r="I386" s="99">
        <v>333</v>
      </c>
      <c r="J386" s="98">
        <v>6931</v>
      </c>
      <c r="K386" s="100">
        <v>0.18251000000000001</v>
      </c>
      <c r="M386">
        <f t="shared" si="10"/>
        <v>7.9051383399209485E-4</v>
      </c>
      <c r="N386">
        <f t="shared" si="11"/>
        <v>4.8045015149329101E-2</v>
      </c>
    </row>
    <row r="387" spans="1:14" x14ac:dyDescent="0.2">
      <c r="A387" s="96">
        <v>50324</v>
      </c>
      <c r="B387" s="97" t="s">
        <v>405</v>
      </c>
      <c r="C387" s="97" t="s">
        <v>280</v>
      </c>
      <c r="D387" s="96" t="s">
        <v>558</v>
      </c>
      <c r="E387" s="98">
        <v>1423</v>
      </c>
      <c r="F387" s="99">
        <v>0</v>
      </c>
      <c r="G387" s="98">
        <v>1423</v>
      </c>
      <c r="H387" s="98">
        <v>24952</v>
      </c>
      <c r="I387" s="99">
        <v>11</v>
      </c>
      <c r="J387" s="98">
        <v>24963</v>
      </c>
      <c r="K387" s="100">
        <v>5.7000000000000002E-2</v>
      </c>
      <c r="M387">
        <f t="shared" si="10"/>
        <v>0</v>
      </c>
      <c r="N387">
        <f t="shared" si="11"/>
        <v>4.4065216520450267E-4</v>
      </c>
    </row>
    <row r="388" spans="1:14" x14ac:dyDescent="0.2">
      <c r="A388" s="96">
        <v>50325</v>
      </c>
      <c r="B388" s="97" t="s">
        <v>402</v>
      </c>
      <c r="C388" s="97" t="s">
        <v>280</v>
      </c>
      <c r="D388" s="96" t="s">
        <v>559</v>
      </c>
      <c r="E388" s="98">
        <v>184</v>
      </c>
      <c r="F388" s="99">
        <v>0</v>
      </c>
      <c r="G388" s="98">
        <v>184</v>
      </c>
      <c r="H388" s="98">
        <v>1774</v>
      </c>
      <c r="I388" s="99">
        <v>0</v>
      </c>
      <c r="J388" s="98">
        <v>1774</v>
      </c>
      <c r="K388" s="100">
        <v>0.10372000000000001</v>
      </c>
      <c r="M388">
        <f t="shared" ref="M388:M451" si="12">F388/G388</f>
        <v>0</v>
      </c>
      <c r="N388">
        <f t="shared" ref="N388:N451" si="13">I388/J388</f>
        <v>0</v>
      </c>
    </row>
    <row r="389" spans="1:14" x14ac:dyDescent="0.2">
      <c r="A389" s="96">
        <v>50327</v>
      </c>
      <c r="B389" s="97" t="s">
        <v>402</v>
      </c>
      <c r="C389" s="97" t="s">
        <v>280</v>
      </c>
      <c r="D389" s="96" t="s">
        <v>560</v>
      </c>
      <c r="E389" s="98">
        <v>5671</v>
      </c>
      <c r="F389" s="99">
        <v>257</v>
      </c>
      <c r="G389" s="98">
        <v>5928</v>
      </c>
      <c r="H389" s="98">
        <v>35408</v>
      </c>
      <c r="I389" s="99">
        <v>7317</v>
      </c>
      <c r="J389" s="98">
        <v>42725</v>
      </c>
      <c r="K389" s="100">
        <v>0.13875000000000001</v>
      </c>
      <c r="M389">
        <f t="shared" si="12"/>
        <v>4.335357624831309E-2</v>
      </c>
      <c r="N389">
        <f t="shared" si="13"/>
        <v>0.17125804564072558</v>
      </c>
    </row>
    <row r="390" spans="1:14" x14ac:dyDescent="0.2">
      <c r="A390" s="96">
        <v>50329</v>
      </c>
      <c r="B390" s="97" t="s">
        <v>402</v>
      </c>
      <c r="C390" s="97" t="s">
        <v>280</v>
      </c>
      <c r="D390" s="96" t="s">
        <v>561</v>
      </c>
      <c r="E390" s="98">
        <v>1743</v>
      </c>
      <c r="F390" s="99">
        <v>0</v>
      </c>
      <c r="G390" s="98">
        <v>1743</v>
      </c>
      <c r="H390" s="98">
        <v>9577</v>
      </c>
      <c r="I390" s="99">
        <v>0</v>
      </c>
      <c r="J390" s="98">
        <v>9577</v>
      </c>
      <c r="K390" s="100">
        <v>0.182</v>
      </c>
      <c r="M390">
        <f t="shared" si="12"/>
        <v>0</v>
      </c>
      <c r="N390">
        <f t="shared" si="13"/>
        <v>0</v>
      </c>
    </row>
    <row r="391" spans="1:14" x14ac:dyDescent="0.2">
      <c r="A391" s="96">
        <v>50333</v>
      </c>
      <c r="B391" s="97" t="s">
        <v>405</v>
      </c>
      <c r="C391" s="97" t="s">
        <v>280</v>
      </c>
      <c r="D391" s="96" t="s">
        <v>562</v>
      </c>
      <c r="E391" s="98">
        <v>18</v>
      </c>
      <c r="F391" s="99">
        <v>0</v>
      </c>
      <c r="G391" s="98">
        <v>18</v>
      </c>
      <c r="H391" s="98">
        <v>435</v>
      </c>
      <c r="I391" s="99">
        <v>0</v>
      </c>
      <c r="J391" s="98">
        <v>435</v>
      </c>
      <c r="K391" s="100">
        <v>4.138E-2</v>
      </c>
      <c r="M391">
        <f t="shared" si="12"/>
        <v>0</v>
      </c>
      <c r="N391">
        <f t="shared" si="13"/>
        <v>0</v>
      </c>
    </row>
    <row r="392" spans="1:14" x14ac:dyDescent="0.2">
      <c r="A392" s="96">
        <v>50334</v>
      </c>
      <c r="B392" s="97" t="s">
        <v>402</v>
      </c>
      <c r="C392" s="97" t="s">
        <v>280</v>
      </c>
      <c r="D392" s="96" t="s">
        <v>563</v>
      </c>
      <c r="E392" s="98">
        <v>2758</v>
      </c>
      <c r="F392" s="99">
        <v>0</v>
      </c>
      <c r="G392" s="98">
        <v>2758</v>
      </c>
      <c r="H392" s="98">
        <v>26954</v>
      </c>
      <c r="I392" s="99">
        <v>0</v>
      </c>
      <c r="J392" s="98">
        <v>26954</v>
      </c>
      <c r="K392" s="100">
        <v>0.10231999999999999</v>
      </c>
      <c r="M392">
        <f t="shared" si="12"/>
        <v>0</v>
      </c>
      <c r="N392">
        <f t="shared" si="13"/>
        <v>0</v>
      </c>
    </row>
    <row r="393" spans="1:14" x14ac:dyDescent="0.2">
      <c r="A393" s="96">
        <v>50335</v>
      </c>
      <c r="B393" s="97" t="s">
        <v>402</v>
      </c>
      <c r="C393" s="97" t="s">
        <v>280</v>
      </c>
      <c r="D393" s="96" t="s">
        <v>564</v>
      </c>
      <c r="E393" s="98">
        <v>339</v>
      </c>
      <c r="F393" s="99">
        <v>0</v>
      </c>
      <c r="G393" s="98">
        <v>339</v>
      </c>
      <c r="H393" s="98">
        <v>9717</v>
      </c>
      <c r="I393" s="99">
        <v>13</v>
      </c>
      <c r="J393" s="98">
        <v>9730</v>
      </c>
      <c r="K393" s="100">
        <v>3.4840000000000003E-2</v>
      </c>
      <c r="M393">
        <f t="shared" si="12"/>
        <v>0</v>
      </c>
      <c r="N393">
        <f t="shared" si="13"/>
        <v>1.3360739979445015E-3</v>
      </c>
    </row>
    <row r="394" spans="1:14" x14ac:dyDescent="0.2">
      <c r="A394" s="96">
        <v>50336</v>
      </c>
      <c r="B394" s="97" t="s">
        <v>168</v>
      </c>
      <c r="C394" s="97" t="s">
        <v>280</v>
      </c>
      <c r="D394" s="96" t="s">
        <v>565</v>
      </c>
      <c r="E394" s="98">
        <v>1254</v>
      </c>
      <c r="F394" s="99">
        <v>0</v>
      </c>
      <c r="G394" s="98">
        <v>1254</v>
      </c>
      <c r="H394" s="98">
        <v>15273</v>
      </c>
      <c r="I394" s="99">
        <v>0</v>
      </c>
      <c r="J394" s="98">
        <v>15273</v>
      </c>
      <c r="K394" s="100">
        <v>8.2110000000000002E-2</v>
      </c>
      <c r="M394">
        <f t="shared" si="12"/>
        <v>0</v>
      </c>
      <c r="N394">
        <f t="shared" si="13"/>
        <v>0</v>
      </c>
    </row>
    <row r="395" spans="1:14" x14ac:dyDescent="0.2">
      <c r="A395" s="96">
        <v>50342</v>
      </c>
      <c r="B395" s="97" t="s">
        <v>402</v>
      </c>
      <c r="C395" s="97" t="s">
        <v>280</v>
      </c>
      <c r="D395" s="96" t="s">
        <v>566</v>
      </c>
      <c r="E395" s="98">
        <v>1440</v>
      </c>
      <c r="F395" s="99">
        <v>0</v>
      </c>
      <c r="G395" s="98">
        <v>1440</v>
      </c>
      <c r="H395" s="98">
        <v>7154</v>
      </c>
      <c r="I395" s="99">
        <v>0</v>
      </c>
      <c r="J395" s="98">
        <v>7154</v>
      </c>
      <c r="K395" s="100">
        <v>0.20129</v>
      </c>
      <c r="M395">
        <f t="shared" si="12"/>
        <v>0</v>
      </c>
      <c r="N395">
        <f t="shared" si="13"/>
        <v>0</v>
      </c>
    </row>
    <row r="396" spans="1:14" x14ac:dyDescent="0.2">
      <c r="A396" s="96">
        <v>50348</v>
      </c>
      <c r="B396" s="97" t="s">
        <v>402</v>
      </c>
      <c r="C396" s="97" t="s">
        <v>280</v>
      </c>
      <c r="D396" s="96" t="s">
        <v>567</v>
      </c>
      <c r="E396" s="98">
        <v>3380</v>
      </c>
      <c r="F396" s="99">
        <v>44</v>
      </c>
      <c r="G396" s="98">
        <v>3424</v>
      </c>
      <c r="H396" s="98">
        <v>15103</v>
      </c>
      <c r="I396" s="99">
        <v>2221</v>
      </c>
      <c r="J396" s="98">
        <v>17324</v>
      </c>
      <c r="K396" s="100">
        <v>0.19764000000000001</v>
      </c>
      <c r="M396">
        <f t="shared" si="12"/>
        <v>1.2850467289719626E-2</v>
      </c>
      <c r="N396">
        <f t="shared" si="13"/>
        <v>0.12820364811821749</v>
      </c>
    </row>
    <row r="397" spans="1:14" x14ac:dyDescent="0.2">
      <c r="A397" s="96">
        <v>50349</v>
      </c>
      <c r="B397" s="97" t="s">
        <v>405</v>
      </c>
      <c r="C397" s="97" t="s">
        <v>280</v>
      </c>
      <c r="D397" s="96" t="s">
        <v>568</v>
      </c>
      <c r="E397" s="98">
        <v>89</v>
      </c>
      <c r="F397" s="99">
        <v>0</v>
      </c>
      <c r="G397" s="98">
        <v>89</v>
      </c>
      <c r="H397" s="98">
        <v>403</v>
      </c>
      <c r="I397" s="99">
        <v>0</v>
      </c>
      <c r="J397" s="98">
        <v>403</v>
      </c>
      <c r="K397" s="100">
        <v>0.22084000000000001</v>
      </c>
      <c r="M397">
        <f t="shared" si="12"/>
        <v>0</v>
      </c>
      <c r="N397">
        <f t="shared" si="13"/>
        <v>0</v>
      </c>
    </row>
    <row r="398" spans="1:14" x14ac:dyDescent="0.2">
      <c r="A398" s="96">
        <v>50350</v>
      </c>
      <c r="B398" s="97" t="s">
        <v>402</v>
      </c>
      <c r="C398" s="97" t="s">
        <v>280</v>
      </c>
      <c r="D398" s="96" t="s">
        <v>569</v>
      </c>
      <c r="E398" s="98">
        <v>3873</v>
      </c>
      <c r="F398" s="99">
        <v>0</v>
      </c>
      <c r="G398" s="98">
        <v>3873</v>
      </c>
      <c r="H398" s="98">
        <v>15443</v>
      </c>
      <c r="I398" s="99">
        <v>17</v>
      </c>
      <c r="J398" s="98">
        <v>15460</v>
      </c>
      <c r="K398" s="100">
        <v>0.25052000000000002</v>
      </c>
      <c r="M398">
        <f t="shared" si="12"/>
        <v>0</v>
      </c>
      <c r="N398">
        <f t="shared" si="13"/>
        <v>1.0996119016817593E-3</v>
      </c>
    </row>
    <row r="399" spans="1:14" x14ac:dyDescent="0.2">
      <c r="A399" s="96">
        <v>50351</v>
      </c>
      <c r="B399" s="97" t="s">
        <v>402</v>
      </c>
      <c r="C399" s="97" t="s">
        <v>280</v>
      </c>
      <c r="D399" s="96" t="s">
        <v>570</v>
      </c>
      <c r="E399" s="98">
        <v>3218</v>
      </c>
      <c r="F399" s="99">
        <v>0</v>
      </c>
      <c r="G399" s="98">
        <v>3218</v>
      </c>
      <c r="H399" s="98">
        <v>27128</v>
      </c>
      <c r="I399" s="99">
        <v>0</v>
      </c>
      <c r="J399" s="98">
        <v>27128</v>
      </c>
      <c r="K399" s="100">
        <v>0.11862</v>
      </c>
      <c r="M399">
        <f t="shared" si="12"/>
        <v>0</v>
      </c>
      <c r="N399">
        <f t="shared" si="13"/>
        <v>0</v>
      </c>
    </row>
    <row r="400" spans="1:14" x14ac:dyDescent="0.2">
      <c r="A400" s="96">
        <v>50352</v>
      </c>
      <c r="B400" s="97" t="s">
        <v>402</v>
      </c>
      <c r="C400" s="97" t="s">
        <v>280</v>
      </c>
      <c r="D400" s="96" t="s">
        <v>571</v>
      </c>
      <c r="E400" s="98">
        <v>376</v>
      </c>
      <c r="F400" s="99">
        <v>0</v>
      </c>
      <c r="G400" s="98">
        <v>376</v>
      </c>
      <c r="H400" s="98">
        <v>4756</v>
      </c>
      <c r="I400" s="99">
        <v>46</v>
      </c>
      <c r="J400" s="98">
        <v>4802</v>
      </c>
      <c r="K400" s="100">
        <v>7.8299999999999995E-2</v>
      </c>
      <c r="M400">
        <f t="shared" si="12"/>
        <v>0</v>
      </c>
      <c r="N400">
        <f t="shared" si="13"/>
        <v>9.5793419408579765E-3</v>
      </c>
    </row>
    <row r="401" spans="1:14" x14ac:dyDescent="0.2">
      <c r="A401" s="96">
        <v>50353</v>
      </c>
      <c r="B401" s="97" t="s">
        <v>405</v>
      </c>
      <c r="C401" s="97" t="s">
        <v>280</v>
      </c>
      <c r="D401" s="96" t="s">
        <v>572</v>
      </c>
      <c r="E401" s="98">
        <v>3538</v>
      </c>
      <c r="F401" s="99">
        <v>0</v>
      </c>
      <c r="G401" s="98">
        <v>3538</v>
      </c>
      <c r="H401" s="98">
        <v>26936</v>
      </c>
      <c r="I401" s="99">
        <v>0</v>
      </c>
      <c r="J401" s="98">
        <v>26936</v>
      </c>
      <c r="K401" s="100">
        <v>0.13134999999999999</v>
      </c>
      <c r="M401">
        <f t="shared" si="12"/>
        <v>0</v>
      </c>
      <c r="N401">
        <f t="shared" si="13"/>
        <v>0</v>
      </c>
    </row>
    <row r="402" spans="1:14" x14ac:dyDescent="0.2">
      <c r="A402" s="96">
        <v>50357</v>
      </c>
      <c r="B402" s="97" t="s">
        <v>402</v>
      </c>
      <c r="C402" s="97" t="s">
        <v>280</v>
      </c>
      <c r="D402" s="96" t="s">
        <v>573</v>
      </c>
      <c r="E402" s="98">
        <v>77</v>
      </c>
      <c r="F402" s="99">
        <v>0</v>
      </c>
      <c r="G402" s="98">
        <v>77</v>
      </c>
      <c r="H402" s="98">
        <v>1863</v>
      </c>
      <c r="I402" s="99">
        <v>0</v>
      </c>
      <c r="J402" s="98">
        <v>1863</v>
      </c>
      <c r="K402" s="100">
        <v>4.1329999999999999E-2</v>
      </c>
      <c r="M402">
        <f t="shared" si="12"/>
        <v>0</v>
      </c>
      <c r="N402">
        <f t="shared" si="13"/>
        <v>0</v>
      </c>
    </row>
    <row r="403" spans="1:14" x14ac:dyDescent="0.2">
      <c r="A403" s="96">
        <v>50359</v>
      </c>
      <c r="B403" s="97" t="s">
        <v>402</v>
      </c>
      <c r="C403" s="97" t="s">
        <v>280</v>
      </c>
      <c r="D403" s="96" t="s">
        <v>574</v>
      </c>
      <c r="E403" s="98">
        <v>1281</v>
      </c>
      <c r="F403" s="99">
        <v>0</v>
      </c>
      <c r="G403" s="98">
        <v>1281</v>
      </c>
      <c r="H403" s="98">
        <v>8259</v>
      </c>
      <c r="I403" s="99">
        <v>1</v>
      </c>
      <c r="J403" s="98">
        <v>8260</v>
      </c>
      <c r="K403" s="100">
        <v>0.15508</v>
      </c>
      <c r="M403">
        <f t="shared" si="12"/>
        <v>0</v>
      </c>
      <c r="N403">
        <f t="shared" si="13"/>
        <v>1.2106537530266344E-4</v>
      </c>
    </row>
    <row r="404" spans="1:14" x14ac:dyDescent="0.2">
      <c r="A404" s="96">
        <v>50360</v>
      </c>
      <c r="B404" s="97" t="s">
        <v>402</v>
      </c>
      <c r="C404" s="97" t="s">
        <v>280</v>
      </c>
      <c r="D404" s="96" t="s">
        <v>575</v>
      </c>
      <c r="E404" s="98">
        <v>1049</v>
      </c>
      <c r="F404" s="99">
        <v>0</v>
      </c>
      <c r="G404" s="98">
        <v>1049</v>
      </c>
      <c r="H404" s="98">
        <v>18978</v>
      </c>
      <c r="I404" s="99">
        <v>0</v>
      </c>
      <c r="J404" s="98">
        <v>18978</v>
      </c>
      <c r="K404" s="100">
        <v>5.527E-2</v>
      </c>
      <c r="M404">
        <f t="shared" si="12"/>
        <v>0</v>
      </c>
      <c r="N404">
        <f t="shared" si="13"/>
        <v>0</v>
      </c>
    </row>
    <row r="405" spans="1:14" x14ac:dyDescent="0.2">
      <c r="A405" s="96">
        <v>50366</v>
      </c>
      <c r="B405" s="97" t="s">
        <v>402</v>
      </c>
      <c r="C405" s="97" t="s">
        <v>280</v>
      </c>
      <c r="D405" s="96" t="s">
        <v>576</v>
      </c>
      <c r="E405" s="98">
        <v>206</v>
      </c>
      <c r="F405" s="99">
        <v>0</v>
      </c>
      <c r="G405" s="98">
        <v>206</v>
      </c>
      <c r="H405" s="98">
        <v>4028</v>
      </c>
      <c r="I405" s="99">
        <v>0</v>
      </c>
      <c r="J405" s="98">
        <v>4028</v>
      </c>
      <c r="K405" s="100">
        <v>5.1139999999999998E-2</v>
      </c>
      <c r="M405">
        <f t="shared" si="12"/>
        <v>0</v>
      </c>
      <c r="N405">
        <f t="shared" si="13"/>
        <v>0</v>
      </c>
    </row>
    <row r="406" spans="1:14" x14ac:dyDescent="0.2">
      <c r="A406" s="96">
        <v>50367</v>
      </c>
      <c r="B406" s="97" t="s">
        <v>402</v>
      </c>
      <c r="C406" s="97" t="s">
        <v>280</v>
      </c>
      <c r="D406" s="96" t="s">
        <v>577</v>
      </c>
      <c r="E406" s="98">
        <v>1842</v>
      </c>
      <c r="F406" s="99">
        <v>0</v>
      </c>
      <c r="G406" s="98">
        <v>1842</v>
      </c>
      <c r="H406" s="98">
        <v>10382</v>
      </c>
      <c r="I406" s="99">
        <v>0</v>
      </c>
      <c r="J406" s="98">
        <v>10382</v>
      </c>
      <c r="K406" s="100">
        <v>0.17741999999999999</v>
      </c>
      <c r="M406">
        <f t="shared" si="12"/>
        <v>0</v>
      </c>
      <c r="N406">
        <f t="shared" si="13"/>
        <v>0</v>
      </c>
    </row>
    <row r="407" spans="1:14" x14ac:dyDescent="0.2">
      <c r="A407" s="96">
        <v>50369</v>
      </c>
      <c r="B407" s="97" t="s">
        <v>405</v>
      </c>
      <c r="C407" s="97" t="s">
        <v>280</v>
      </c>
      <c r="D407" s="96" t="s">
        <v>578</v>
      </c>
      <c r="E407" s="98">
        <v>5381</v>
      </c>
      <c r="F407" s="99">
        <v>0</v>
      </c>
      <c r="G407" s="98">
        <v>5381</v>
      </c>
      <c r="H407" s="98">
        <v>17367</v>
      </c>
      <c r="I407" s="99">
        <v>0</v>
      </c>
      <c r="J407" s="98">
        <v>17367</v>
      </c>
      <c r="K407" s="100">
        <v>0.30984</v>
      </c>
      <c r="M407">
        <f t="shared" si="12"/>
        <v>0</v>
      </c>
      <c r="N407">
        <f t="shared" si="13"/>
        <v>0</v>
      </c>
    </row>
    <row r="408" spans="1:14" x14ac:dyDescent="0.2">
      <c r="A408" s="96">
        <v>50373</v>
      </c>
      <c r="B408" s="97" t="s">
        <v>402</v>
      </c>
      <c r="C408" s="97" t="s">
        <v>280</v>
      </c>
      <c r="D408" s="96" t="s">
        <v>579</v>
      </c>
      <c r="E408" s="98">
        <v>3932</v>
      </c>
      <c r="F408" s="99">
        <v>272</v>
      </c>
      <c r="G408" s="98">
        <v>4204</v>
      </c>
      <c r="H408" s="98">
        <v>12532</v>
      </c>
      <c r="I408" s="99">
        <v>1930</v>
      </c>
      <c r="J408" s="98">
        <v>14462</v>
      </c>
      <c r="K408" s="100">
        <v>0.29069</v>
      </c>
      <c r="M408">
        <f t="shared" si="12"/>
        <v>6.4700285442435779E-2</v>
      </c>
      <c r="N408">
        <f t="shared" si="13"/>
        <v>0.13345318766422348</v>
      </c>
    </row>
    <row r="409" spans="1:14" x14ac:dyDescent="0.2">
      <c r="A409" s="96">
        <v>50376</v>
      </c>
      <c r="B409" s="97" t="s">
        <v>402</v>
      </c>
      <c r="C409" s="97" t="s">
        <v>280</v>
      </c>
      <c r="D409" s="96" t="s">
        <v>580</v>
      </c>
      <c r="E409" s="98">
        <v>2313</v>
      </c>
      <c r="F409" s="99">
        <v>49</v>
      </c>
      <c r="G409" s="98">
        <v>2362</v>
      </c>
      <c r="H409" s="98">
        <v>8649</v>
      </c>
      <c r="I409" s="99">
        <v>1330</v>
      </c>
      <c r="J409" s="98">
        <v>9979</v>
      </c>
      <c r="K409" s="100">
        <v>0.23669999999999999</v>
      </c>
      <c r="M409">
        <f t="shared" si="12"/>
        <v>2.0745131244707875E-2</v>
      </c>
      <c r="N409">
        <f t="shared" si="13"/>
        <v>0.13327988776430505</v>
      </c>
    </row>
    <row r="410" spans="1:14" x14ac:dyDescent="0.2">
      <c r="A410" s="96">
        <v>50378</v>
      </c>
      <c r="B410" s="97" t="s">
        <v>168</v>
      </c>
      <c r="C410" s="97" t="s">
        <v>280</v>
      </c>
      <c r="D410" s="96" t="s">
        <v>581</v>
      </c>
      <c r="E410" s="98">
        <v>3116</v>
      </c>
      <c r="F410" s="99">
        <v>0</v>
      </c>
      <c r="G410" s="98">
        <v>3116</v>
      </c>
      <c r="H410" s="98">
        <v>8451</v>
      </c>
      <c r="I410" s="99">
        <v>0</v>
      </c>
      <c r="J410" s="98">
        <v>8451</v>
      </c>
      <c r="K410" s="100">
        <v>0.36870999999999998</v>
      </c>
      <c r="M410">
        <f t="shared" si="12"/>
        <v>0</v>
      </c>
      <c r="N410">
        <f t="shared" si="13"/>
        <v>0</v>
      </c>
    </row>
    <row r="411" spans="1:14" x14ac:dyDescent="0.2">
      <c r="A411" s="96">
        <v>50380</v>
      </c>
      <c r="B411" s="97" t="s">
        <v>402</v>
      </c>
      <c r="C411" s="97" t="s">
        <v>280</v>
      </c>
      <c r="D411" s="96" t="s">
        <v>532</v>
      </c>
      <c r="E411" s="98">
        <v>1441</v>
      </c>
      <c r="F411" s="99">
        <v>0</v>
      </c>
      <c r="G411" s="98">
        <v>1441</v>
      </c>
      <c r="H411" s="98">
        <v>21400</v>
      </c>
      <c r="I411" s="99">
        <v>141</v>
      </c>
      <c r="J411" s="98">
        <v>21541</v>
      </c>
      <c r="K411" s="100">
        <v>6.6900000000000001E-2</v>
      </c>
      <c r="M411">
        <f t="shared" si="12"/>
        <v>0</v>
      </c>
      <c r="N411">
        <f t="shared" si="13"/>
        <v>6.5456571189824054E-3</v>
      </c>
    </row>
    <row r="412" spans="1:14" x14ac:dyDescent="0.2">
      <c r="A412" s="96">
        <v>50382</v>
      </c>
      <c r="B412" s="97" t="s">
        <v>405</v>
      </c>
      <c r="C412" s="97" t="s">
        <v>280</v>
      </c>
      <c r="D412" s="96" t="s">
        <v>582</v>
      </c>
      <c r="E412" s="98">
        <v>4531</v>
      </c>
      <c r="F412" s="99">
        <v>0</v>
      </c>
      <c r="G412" s="98">
        <v>4531</v>
      </c>
      <c r="H412" s="98">
        <v>20117</v>
      </c>
      <c r="I412" s="99">
        <v>0</v>
      </c>
      <c r="J412" s="98">
        <v>20117</v>
      </c>
      <c r="K412" s="100">
        <v>0.22523000000000001</v>
      </c>
      <c r="M412">
        <f t="shared" si="12"/>
        <v>0</v>
      </c>
      <c r="N412">
        <f t="shared" si="13"/>
        <v>0</v>
      </c>
    </row>
    <row r="413" spans="1:14" x14ac:dyDescent="0.2">
      <c r="A413" s="96">
        <v>50385</v>
      </c>
      <c r="B413" s="97" t="s">
        <v>168</v>
      </c>
      <c r="C413" s="97" t="s">
        <v>280</v>
      </c>
      <c r="D413" s="96" t="s">
        <v>583</v>
      </c>
      <c r="E413" s="98">
        <v>140</v>
      </c>
      <c r="F413" s="99">
        <v>0</v>
      </c>
      <c r="G413" s="98">
        <v>140</v>
      </c>
      <c r="H413" s="98">
        <v>1791</v>
      </c>
      <c r="I413" s="99">
        <v>0</v>
      </c>
      <c r="J413" s="98">
        <v>1791</v>
      </c>
      <c r="K413" s="100">
        <v>7.8170000000000003E-2</v>
      </c>
      <c r="M413">
        <f t="shared" si="12"/>
        <v>0</v>
      </c>
      <c r="N413">
        <f t="shared" si="13"/>
        <v>0</v>
      </c>
    </row>
    <row r="414" spans="1:14" x14ac:dyDescent="0.2">
      <c r="A414" s="96">
        <v>50390</v>
      </c>
      <c r="B414" s="97" t="s">
        <v>402</v>
      </c>
      <c r="C414" s="97" t="s">
        <v>280</v>
      </c>
      <c r="D414" s="96" t="s">
        <v>584</v>
      </c>
      <c r="E414" s="98">
        <v>3927</v>
      </c>
      <c r="F414" s="99">
        <v>0</v>
      </c>
      <c r="G414" s="98">
        <v>3927</v>
      </c>
      <c r="H414" s="98">
        <v>24163</v>
      </c>
      <c r="I414" s="99">
        <v>0</v>
      </c>
      <c r="J414" s="98">
        <v>24163</v>
      </c>
      <c r="K414" s="100">
        <v>0.16252</v>
      </c>
      <c r="M414">
        <f t="shared" si="12"/>
        <v>0</v>
      </c>
      <c r="N414">
        <f t="shared" si="13"/>
        <v>0</v>
      </c>
    </row>
    <row r="415" spans="1:14" x14ac:dyDescent="0.2">
      <c r="A415" s="96">
        <v>50393</v>
      </c>
      <c r="B415" s="97" t="s">
        <v>402</v>
      </c>
      <c r="C415" s="97" t="s">
        <v>280</v>
      </c>
      <c r="D415" s="96" t="s">
        <v>585</v>
      </c>
      <c r="E415" s="98">
        <v>4525</v>
      </c>
      <c r="F415" s="99">
        <v>215</v>
      </c>
      <c r="G415" s="98">
        <v>4740</v>
      </c>
      <c r="H415" s="98">
        <v>19537</v>
      </c>
      <c r="I415" s="99">
        <v>4372</v>
      </c>
      <c r="J415" s="98">
        <v>23909</v>
      </c>
      <c r="K415" s="100">
        <v>0.19825000000000001</v>
      </c>
      <c r="M415">
        <f t="shared" si="12"/>
        <v>4.5358649789029537E-2</v>
      </c>
      <c r="N415">
        <f t="shared" si="13"/>
        <v>0.18286001087456608</v>
      </c>
    </row>
    <row r="416" spans="1:14" x14ac:dyDescent="0.2">
      <c r="A416" s="96">
        <v>50394</v>
      </c>
      <c r="B416" s="97" t="s">
        <v>402</v>
      </c>
      <c r="C416" s="97" t="s">
        <v>280</v>
      </c>
      <c r="D416" s="96" t="s">
        <v>586</v>
      </c>
      <c r="E416" s="98">
        <v>942</v>
      </c>
      <c r="F416" s="99">
        <v>0</v>
      </c>
      <c r="G416" s="98">
        <v>942</v>
      </c>
      <c r="H416" s="98">
        <v>17309</v>
      </c>
      <c r="I416" s="99">
        <v>0</v>
      </c>
      <c r="J416" s="98">
        <v>17309</v>
      </c>
      <c r="K416" s="100">
        <v>5.4420000000000003E-2</v>
      </c>
      <c r="M416">
        <f t="shared" si="12"/>
        <v>0</v>
      </c>
      <c r="N416">
        <f t="shared" si="13"/>
        <v>0</v>
      </c>
    </row>
    <row r="417" spans="1:14" x14ac:dyDescent="0.2">
      <c r="A417" s="96">
        <v>50396</v>
      </c>
      <c r="B417" s="97" t="s">
        <v>402</v>
      </c>
      <c r="C417" s="97" t="s">
        <v>280</v>
      </c>
      <c r="D417" s="96" t="s">
        <v>587</v>
      </c>
      <c r="E417" s="98">
        <v>1645</v>
      </c>
      <c r="F417" s="99">
        <v>49</v>
      </c>
      <c r="G417" s="98">
        <v>1694</v>
      </c>
      <c r="H417" s="98">
        <v>24595</v>
      </c>
      <c r="I417" s="99">
        <v>5725</v>
      </c>
      <c r="J417" s="98">
        <v>30320</v>
      </c>
      <c r="K417" s="100">
        <v>5.5870000000000003E-2</v>
      </c>
      <c r="M417">
        <f t="shared" si="12"/>
        <v>2.8925619834710745E-2</v>
      </c>
      <c r="N417">
        <f t="shared" si="13"/>
        <v>0.18881926121372031</v>
      </c>
    </row>
    <row r="418" spans="1:14" x14ac:dyDescent="0.2">
      <c r="A418" s="96">
        <v>50397</v>
      </c>
      <c r="B418" s="97" t="s">
        <v>402</v>
      </c>
      <c r="C418" s="97" t="s">
        <v>280</v>
      </c>
      <c r="D418" s="96" t="s">
        <v>588</v>
      </c>
      <c r="E418" s="98">
        <v>58</v>
      </c>
      <c r="F418" s="99">
        <v>0</v>
      </c>
      <c r="G418" s="98">
        <v>58</v>
      </c>
      <c r="H418" s="98">
        <v>826</v>
      </c>
      <c r="I418" s="99">
        <v>0</v>
      </c>
      <c r="J418" s="98">
        <v>826</v>
      </c>
      <c r="K418" s="100">
        <v>7.0220000000000005E-2</v>
      </c>
      <c r="M418">
        <f t="shared" si="12"/>
        <v>0</v>
      </c>
      <c r="N418">
        <f t="shared" si="13"/>
        <v>0</v>
      </c>
    </row>
    <row r="419" spans="1:14" x14ac:dyDescent="0.2">
      <c r="A419" s="96">
        <v>50407</v>
      </c>
      <c r="B419" s="97" t="s">
        <v>402</v>
      </c>
      <c r="C419" s="97" t="s">
        <v>280</v>
      </c>
      <c r="D419" s="96" t="s">
        <v>589</v>
      </c>
      <c r="E419" s="98">
        <v>4730</v>
      </c>
      <c r="F419" s="99">
        <v>0</v>
      </c>
      <c r="G419" s="98">
        <v>4730</v>
      </c>
      <c r="H419" s="98">
        <v>5801</v>
      </c>
      <c r="I419" s="99">
        <v>0</v>
      </c>
      <c r="J419" s="98">
        <v>5801</v>
      </c>
      <c r="K419" s="100">
        <v>0.81537999999999999</v>
      </c>
      <c r="M419">
        <f t="shared" si="12"/>
        <v>0</v>
      </c>
      <c r="N419">
        <f t="shared" si="13"/>
        <v>0</v>
      </c>
    </row>
    <row r="420" spans="1:14" x14ac:dyDescent="0.2">
      <c r="A420" s="96">
        <v>50411</v>
      </c>
      <c r="B420" s="97" t="s">
        <v>168</v>
      </c>
      <c r="C420" s="97" t="s">
        <v>280</v>
      </c>
      <c r="D420" s="96" t="s">
        <v>481</v>
      </c>
      <c r="E420" s="98">
        <v>97</v>
      </c>
      <c r="F420" s="99">
        <v>595</v>
      </c>
      <c r="G420" s="98">
        <v>692</v>
      </c>
      <c r="H420" s="98">
        <v>2484</v>
      </c>
      <c r="I420" s="99">
        <v>18116</v>
      </c>
      <c r="J420" s="98">
        <v>20600</v>
      </c>
      <c r="K420" s="100">
        <v>3.3590000000000002E-2</v>
      </c>
      <c r="M420">
        <f t="shared" si="12"/>
        <v>0.85982658959537572</v>
      </c>
      <c r="N420">
        <f t="shared" si="13"/>
        <v>0.87941747572815532</v>
      </c>
    </row>
    <row r="421" spans="1:14" x14ac:dyDescent="0.2">
      <c r="A421" s="96">
        <v>50414</v>
      </c>
      <c r="B421" s="97" t="s">
        <v>405</v>
      </c>
      <c r="C421" s="97" t="s">
        <v>280</v>
      </c>
      <c r="D421" s="96" t="s">
        <v>590</v>
      </c>
      <c r="E421" s="98">
        <v>194</v>
      </c>
      <c r="F421" s="99">
        <v>0</v>
      </c>
      <c r="G421" s="98">
        <v>194</v>
      </c>
      <c r="H421" s="98">
        <v>5973</v>
      </c>
      <c r="I421" s="99">
        <v>0</v>
      </c>
      <c r="J421" s="98">
        <v>5973</v>
      </c>
      <c r="K421" s="100">
        <v>3.2480000000000002E-2</v>
      </c>
      <c r="M421">
        <f t="shared" si="12"/>
        <v>0</v>
      </c>
      <c r="N421">
        <f t="shared" si="13"/>
        <v>0</v>
      </c>
    </row>
    <row r="422" spans="1:14" x14ac:dyDescent="0.2">
      <c r="A422" s="96">
        <v>50417</v>
      </c>
      <c r="B422" s="97" t="s">
        <v>402</v>
      </c>
      <c r="C422" s="97" t="s">
        <v>280</v>
      </c>
      <c r="D422" s="96" t="s">
        <v>591</v>
      </c>
      <c r="E422" s="98">
        <v>540</v>
      </c>
      <c r="F422" s="99">
        <v>0</v>
      </c>
      <c r="G422" s="98">
        <v>540</v>
      </c>
      <c r="H422" s="98">
        <v>4836</v>
      </c>
      <c r="I422" s="99">
        <v>0</v>
      </c>
      <c r="J422" s="98">
        <v>4836</v>
      </c>
      <c r="K422" s="100">
        <v>0.11166</v>
      </c>
      <c r="M422">
        <f t="shared" si="12"/>
        <v>0</v>
      </c>
      <c r="N422">
        <f t="shared" si="13"/>
        <v>0</v>
      </c>
    </row>
    <row r="423" spans="1:14" x14ac:dyDescent="0.2">
      <c r="A423" s="96">
        <v>50423</v>
      </c>
      <c r="B423" s="97" t="s">
        <v>402</v>
      </c>
      <c r="C423" s="97" t="s">
        <v>280</v>
      </c>
      <c r="D423" s="96" t="s">
        <v>592</v>
      </c>
      <c r="E423" s="98">
        <v>398</v>
      </c>
      <c r="F423" s="99">
        <v>0</v>
      </c>
      <c r="G423" s="98">
        <v>398</v>
      </c>
      <c r="H423" s="98">
        <v>2244</v>
      </c>
      <c r="I423" s="99">
        <v>0</v>
      </c>
      <c r="J423" s="98">
        <v>2244</v>
      </c>
      <c r="K423" s="100">
        <v>0.17735999999999999</v>
      </c>
      <c r="M423">
        <f t="shared" si="12"/>
        <v>0</v>
      </c>
      <c r="N423">
        <f t="shared" si="13"/>
        <v>0</v>
      </c>
    </row>
    <row r="424" spans="1:14" x14ac:dyDescent="0.2">
      <c r="A424" s="96">
        <v>50424</v>
      </c>
      <c r="B424" s="97" t="s">
        <v>402</v>
      </c>
      <c r="C424" s="97" t="s">
        <v>280</v>
      </c>
      <c r="D424" s="96" t="s">
        <v>593</v>
      </c>
      <c r="E424" s="98">
        <v>833</v>
      </c>
      <c r="F424" s="99">
        <v>79</v>
      </c>
      <c r="G424" s="98">
        <v>912</v>
      </c>
      <c r="H424" s="98">
        <v>12959</v>
      </c>
      <c r="I424" s="99">
        <v>7241</v>
      </c>
      <c r="J424" s="98">
        <v>20200</v>
      </c>
      <c r="K424" s="100">
        <v>4.5150000000000003E-2</v>
      </c>
      <c r="M424">
        <f t="shared" si="12"/>
        <v>8.6622807017543865E-2</v>
      </c>
      <c r="N424">
        <f t="shared" si="13"/>
        <v>0.35846534653465345</v>
      </c>
    </row>
    <row r="425" spans="1:14" x14ac:dyDescent="0.2">
      <c r="A425" s="96">
        <v>50425</v>
      </c>
      <c r="B425" s="97" t="s">
        <v>168</v>
      </c>
      <c r="C425" s="97" t="s">
        <v>280</v>
      </c>
      <c r="D425" s="96" t="s">
        <v>594</v>
      </c>
      <c r="E425" s="98">
        <v>583</v>
      </c>
      <c r="F425" s="99">
        <v>810</v>
      </c>
      <c r="G425" s="98">
        <v>1393</v>
      </c>
      <c r="H425" s="98">
        <v>8970</v>
      </c>
      <c r="I425" s="99">
        <v>51992</v>
      </c>
      <c r="J425" s="98">
        <v>60962</v>
      </c>
      <c r="K425" s="100">
        <v>2.2849999999999999E-2</v>
      </c>
      <c r="M425">
        <f t="shared" si="12"/>
        <v>0.58147882268485285</v>
      </c>
      <c r="N425">
        <f t="shared" si="13"/>
        <v>0.85285915816410218</v>
      </c>
    </row>
    <row r="426" spans="1:14" x14ac:dyDescent="0.2">
      <c r="A426" s="96">
        <v>50426</v>
      </c>
      <c r="B426" s="97" t="s">
        <v>168</v>
      </c>
      <c r="C426" s="97" t="s">
        <v>280</v>
      </c>
      <c r="D426" s="96" t="s">
        <v>595</v>
      </c>
      <c r="E426" s="98">
        <v>2594</v>
      </c>
      <c r="F426" s="99">
        <v>125</v>
      </c>
      <c r="G426" s="98">
        <v>2719</v>
      </c>
      <c r="H426" s="98">
        <v>11337</v>
      </c>
      <c r="I426" s="99">
        <v>2378</v>
      </c>
      <c r="J426" s="98">
        <v>13715</v>
      </c>
      <c r="K426" s="100">
        <v>0.19825000000000001</v>
      </c>
      <c r="M426">
        <f t="shared" si="12"/>
        <v>4.597278411180581E-2</v>
      </c>
      <c r="N426">
        <f t="shared" si="13"/>
        <v>0.17338680277068902</v>
      </c>
    </row>
    <row r="427" spans="1:14" x14ac:dyDescent="0.2">
      <c r="A427" s="96">
        <v>50430</v>
      </c>
      <c r="B427" s="97" t="s">
        <v>405</v>
      </c>
      <c r="C427" s="97" t="s">
        <v>280</v>
      </c>
      <c r="D427" s="96" t="s">
        <v>596</v>
      </c>
      <c r="E427" s="98">
        <v>13</v>
      </c>
      <c r="F427" s="99">
        <v>0</v>
      </c>
      <c r="G427" s="98">
        <v>13</v>
      </c>
      <c r="H427" s="98">
        <v>216</v>
      </c>
      <c r="I427" s="99">
        <v>0</v>
      </c>
      <c r="J427" s="98">
        <v>216</v>
      </c>
      <c r="K427" s="100">
        <v>6.019E-2</v>
      </c>
      <c r="M427">
        <f t="shared" si="12"/>
        <v>0</v>
      </c>
      <c r="N427">
        <f t="shared" si="13"/>
        <v>0</v>
      </c>
    </row>
    <row r="428" spans="1:14" x14ac:dyDescent="0.2">
      <c r="A428" s="96">
        <v>50434</v>
      </c>
      <c r="B428" s="97" t="s">
        <v>168</v>
      </c>
      <c r="C428" s="97" t="s">
        <v>280</v>
      </c>
      <c r="D428" s="96" t="s">
        <v>597</v>
      </c>
      <c r="E428" s="98">
        <v>194</v>
      </c>
      <c r="F428" s="99">
        <v>0</v>
      </c>
      <c r="G428" s="98">
        <v>194</v>
      </c>
      <c r="H428" s="98">
        <v>1601</v>
      </c>
      <c r="I428" s="99">
        <v>0</v>
      </c>
      <c r="J428" s="98">
        <v>1601</v>
      </c>
      <c r="K428" s="100">
        <v>0.12117</v>
      </c>
      <c r="M428">
        <f t="shared" si="12"/>
        <v>0</v>
      </c>
      <c r="N428">
        <f t="shared" si="13"/>
        <v>0</v>
      </c>
    </row>
    <row r="429" spans="1:14" x14ac:dyDescent="0.2">
      <c r="A429" s="96">
        <v>50435</v>
      </c>
      <c r="B429" s="97" t="s">
        <v>402</v>
      </c>
      <c r="C429" s="97" t="s">
        <v>280</v>
      </c>
      <c r="D429" s="96" t="s">
        <v>598</v>
      </c>
      <c r="E429" s="98">
        <v>104</v>
      </c>
      <c r="F429" s="99">
        <v>0</v>
      </c>
      <c r="G429" s="98">
        <v>104</v>
      </c>
      <c r="H429" s="98">
        <v>2874</v>
      </c>
      <c r="I429" s="99">
        <v>0</v>
      </c>
      <c r="J429" s="98">
        <v>2874</v>
      </c>
      <c r="K429" s="100">
        <v>3.619E-2</v>
      </c>
      <c r="M429">
        <f t="shared" si="12"/>
        <v>0</v>
      </c>
      <c r="N429">
        <f t="shared" si="13"/>
        <v>0</v>
      </c>
    </row>
    <row r="430" spans="1:14" x14ac:dyDescent="0.2">
      <c r="A430" s="96">
        <v>50438</v>
      </c>
      <c r="B430" s="97" t="s">
        <v>402</v>
      </c>
      <c r="C430" s="97" t="s">
        <v>280</v>
      </c>
      <c r="D430" s="96" t="s">
        <v>599</v>
      </c>
      <c r="E430" s="98">
        <v>7940</v>
      </c>
      <c r="F430" s="99">
        <v>58</v>
      </c>
      <c r="G430" s="98">
        <v>7998</v>
      </c>
      <c r="H430" s="98">
        <v>44916</v>
      </c>
      <c r="I430" s="99">
        <v>3655</v>
      </c>
      <c r="J430" s="98">
        <v>48571</v>
      </c>
      <c r="K430" s="100">
        <v>0.16467000000000001</v>
      </c>
      <c r="M430">
        <f t="shared" si="12"/>
        <v>7.2518129532383093E-3</v>
      </c>
      <c r="N430">
        <f t="shared" si="13"/>
        <v>7.5250663976446849E-2</v>
      </c>
    </row>
    <row r="431" spans="1:14" x14ac:dyDescent="0.2">
      <c r="A431" s="96">
        <v>50441</v>
      </c>
      <c r="B431" s="97" t="s">
        <v>402</v>
      </c>
      <c r="C431" s="97" t="s">
        <v>280</v>
      </c>
      <c r="D431" s="96" t="s">
        <v>600</v>
      </c>
      <c r="E431" s="98">
        <v>4268</v>
      </c>
      <c r="F431" s="99">
        <v>442</v>
      </c>
      <c r="G431" s="98">
        <v>4710</v>
      </c>
      <c r="H431" s="98">
        <v>41476</v>
      </c>
      <c r="I431" s="99">
        <v>7127</v>
      </c>
      <c r="J431" s="98">
        <v>48603</v>
      </c>
      <c r="K431" s="100">
        <v>9.6909999999999996E-2</v>
      </c>
      <c r="M431">
        <f t="shared" si="12"/>
        <v>9.3842887473460729E-2</v>
      </c>
      <c r="N431">
        <f t="shared" si="13"/>
        <v>0.14663703886591362</v>
      </c>
    </row>
    <row r="432" spans="1:14" x14ac:dyDescent="0.2">
      <c r="A432" s="96">
        <v>50444</v>
      </c>
      <c r="B432" s="97" t="s">
        <v>405</v>
      </c>
      <c r="C432" s="97" t="s">
        <v>280</v>
      </c>
      <c r="D432" s="96" t="s">
        <v>601</v>
      </c>
      <c r="E432" s="98">
        <v>3145</v>
      </c>
      <c r="F432" s="99">
        <v>0</v>
      </c>
      <c r="G432" s="98">
        <v>3145</v>
      </c>
      <c r="H432" s="98">
        <v>21699</v>
      </c>
      <c r="I432" s="99">
        <v>10</v>
      </c>
      <c r="J432" s="98">
        <v>21709</v>
      </c>
      <c r="K432" s="100">
        <v>0.14487</v>
      </c>
      <c r="M432">
        <f t="shared" si="12"/>
        <v>0</v>
      </c>
      <c r="N432">
        <f t="shared" si="13"/>
        <v>4.6063844488461008E-4</v>
      </c>
    </row>
    <row r="433" spans="1:14" x14ac:dyDescent="0.2">
      <c r="A433" s="96">
        <v>50447</v>
      </c>
      <c r="B433" s="97" t="s">
        <v>402</v>
      </c>
      <c r="C433" s="97" t="s">
        <v>280</v>
      </c>
      <c r="D433" s="96" t="s">
        <v>602</v>
      </c>
      <c r="E433" s="98">
        <v>315</v>
      </c>
      <c r="F433" s="99">
        <v>0</v>
      </c>
      <c r="G433" s="98">
        <v>315</v>
      </c>
      <c r="H433" s="98">
        <v>1019</v>
      </c>
      <c r="I433" s="99">
        <v>0</v>
      </c>
      <c r="J433" s="98">
        <v>1019</v>
      </c>
      <c r="K433" s="100">
        <v>0.30913000000000002</v>
      </c>
      <c r="M433">
        <f t="shared" si="12"/>
        <v>0</v>
      </c>
      <c r="N433">
        <f t="shared" si="13"/>
        <v>0</v>
      </c>
    </row>
    <row r="434" spans="1:14" x14ac:dyDescent="0.2">
      <c r="A434" s="96">
        <v>50448</v>
      </c>
      <c r="B434" s="97" t="s">
        <v>402</v>
      </c>
      <c r="C434" s="97" t="s">
        <v>280</v>
      </c>
      <c r="D434" s="96" t="s">
        <v>603</v>
      </c>
      <c r="E434" s="98">
        <v>246</v>
      </c>
      <c r="F434" s="99">
        <v>0</v>
      </c>
      <c r="G434" s="98">
        <v>246</v>
      </c>
      <c r="H434" s="98">
        <v>4032</v>
      </c>
      <c r="I434" s="99">
        <v>0</v>
      </c>
      <c r="J434" s="98">
        <v>4032</v>
      </c>
      <c r="K434" s="100">
        <v>6.1010000000000002E-2</v>
      </c>
      <c r="M434">
        <f t="shared" si="12"/>
        <v>0</v>
      </c>
      <c r="N434">
        <f t="shared" si="13"/>
        <v>0</v>
      </c>
    </row>
    <row r="435" spans="1:14" x14ac:dyDescent="0.2">
      <c r="A435" s="96">
        <v>50454</v>
      </c>
      <c r="B435" s="97" t="s">
        <v>402</v>
      </c>
      <c r="C435" s="97" t="s">
        <v>280</v>
      </c>
      <c r="D435" s="96" t="s">
        <v>604</v>
      </c>
      <c r="E435" s="98">
        <v>9535</v>
      </c>
      <c r="F435" s="99">
        <v>308</v>
      </c>
      <c r="G435" s="98">
        <v>9843</v>
      </c>
      <c r="H435" s="98">
        <v>48026</v>
      </c>
      <c r="I435" s="99">
        <v>5439</v>
      </c>
      <c r="J435" s="98">
        <v>53465</v>
      </c>
      <c r="K435" s="100">
        <v>0.18410000000000001</v>
      </c>
      <c r="M435">
        <f t="shared" si="12"/>
        <v>3.1291272985878291E-2</v>
      </c>
      <c r="N435">
        <f t="shared" si="13"/>
        <v>0.10173010380622838</v>
      </c>
    </row>
    <row r="436" spans="1:14" x14ac:dyDescent="0.2">
      <c r="A436" s="96">
        <v>50455</v>
      </c>
      <c r="B436" s="97" t="s">
        <v>402</v>
      </c>
      <c r="C436" s="97" t="s">
        <v>280</v>
      </c>
      <c r="D436" s="96" t="s">
        <v>605</v>
      </c>
      <c r="E436" s="98">
        <v>4545</v>
      </c>
      <c r="F436" s="99">
        <v>0</v>
      </c>
      <c r="G436" s="98">
        <v>4545</v>
      </c>
      <c r="H436" s="98">
        <v>21978</v>
      </c>
      <c r="I436" s="99">
        <v>0</v>
      </c>
      <c r="J436" s="98">
        <v>21978</v>
      </c>
      <c r="K436" s="100">
        <v>0.20680000000000001</v>
      </c>
      <c r="M436">
        <f t="shared" si="12"/>
        <v>0</v>
      </c>
      <c r="N436">
        <f t="shared" si="13"/>
        <v>0</v>
      </c>
    </row>
    <row r="437" spans="1:14" x14ac:dyDescent="0.2">
      <c r="A437" s="96">
        <v>50457</v>
      </c>
      <c r="B437" s="97" t="s">
        <v>402</v>
      </c>
      <c r="C437" s="97" t="s">
        <v>280</v>
      </c>
      <c r="D437" s="96" t="s">
        <v>606</v>
      </c>
      <c r="E437" s="98">
        <v>2379</v>
      </c>
      <c r="F437" s="99">
        <v>281</v>
      </c>
      <c r="G437" s="98">
        <v>2660</v>
      </c>
      <c r="H437" s="98">
        <v>13793</v>
      </c>
      <c r="I437" s="99">
        <v>2464</v>
      </c>
      <c r="J437" s="98">
        <v>16257</v>
      </c>
      <c r="K437" s="100">
        <v>0.16361999999999999</v>
      </c>
      <c r="M437">
        <f t="shared" si="12"/>
        <v>0.10563909774436091</v>
      </c>
      <c r="N437">
        <f t="shared" si="13"/>
        <v>0.15156547948575999</v>
      </c>
    </row>
    <row r="438" spans="1:14" x14ac:dyDescent="0.2">
      <c r="A438" s="96">
        <v>50464</v>
      </c>
      <c r="B438" s="97" t="s">
        <v>168</v>
      </c>
      <c r="C438" s="97" t="s">
        <v>280</v>
      </c>
      <c r="D438" s="96" t="s">
        <v>607</v>
      </c>
      <c r="E438" s="98">
        <v>4026</v>
      </c>
      <c r="F438" s="99">
        <v>9</v>
      </c>
      <c r="G438" s="98">
        <v>4035</v>
      </c>
      <c r="H438" s="98">
        <v>30175</v>
      </c>
      <c r="I438" s="99">
        <v>2741</v>
      </c>
      <c r="J438" s="98">
        <v>32916</v>
      </c>
      <c r="K438" s="100">
        <v>0.12257999999999999</v>
      </c>
      <c r="M438">
        <f t="shared" si="12"/>
        <v>2.2304832713754648E-3</v>
      </c>
      <c r="N438">
        <f t="shared" si="13"/>
        <v>8.3272572609065496E-2</v>
      </c>
    </row>
    <row r="439" spans="1:14" x14ac:dyDescent="0.2">
      <c r="A439" s="96">
        <v>50468</v>
      </c>
      <c r="B439" s="97" t="s">
        <v>402</v>
      </c>
      <c r="C439" s="97" t="s">
        <v>280</v>
      </c>
      <c r="D439" s="96" t="s">
        <v>608</v>
      </c>
      <c r="E439" s="98">
        <v>2212</v>
      </c>
      <c r="F439" s="99">
        <v>0</v>
      </c>
      <c r="G439" s="98">
        <v>2212</v>
      </c>
      <c r="H439" s="98">
        <v>11723</v>
      </c>
      <c r="I439" s="99">
        <v>0</v>
      </c>
      <c r="J439" s="98">
        <v>11723</v>
      </c>
      <c r="K439" s="100">
        <v>0.18869</v>
      </c>
      <c r="M439">
        <f t="shared" si="12"/>
        <v>0</v>
      </c>
      <c r="N439">
        <f t="shared" si="13"/>
        <v>0</v>
      </c>
    </row>
    <row r="440" spans="1:14" x14ac:dyDescent="0.2">
      <c r="A440" s="96">
        <v>50471</v>
      </c>
      <c r="B440" s="97" t="s">
        <v>168</v>
      </c>
      <c r="C440" s="97" t="s">
        <v>280</v>
      </c>
      <c r="D440" s="96" t="s">
        <v>532</v>
      </c>
      <c r="E440" s="98">
        <v>9695</v>
      </c>
      <c r="F440" s="99">
        <v>305</v>
      </c>
      <c r="G440" s="98">
        <v>10000</v>
      </c>
      <c r="H440" s="98">
        <v>26059</v>
      </c>
      <c r="I440" s="99">
        <v>2453</v>
      </c>
      <c r="J440" s="98">
        <v>28512</v>
      </c>
      <c r="K440" s="100">
        <v>0.35072999999999999</v>
      </c>
      <c r="M440">
        <f t="shared" si="12"/>
        <v>3.0499999999999999E-2</v>
      </c>
      <c r="N440">
        <f t="shared" si="13"/>
        <v>8.6033950617283944E-2</v>
      </c>
    </row>
    <row r="441" spans="1:14" x14ac:dyDescent="0.2">
      <c r="A441" s="96">
        <v>50476</v>
      </c>
      <c r="B441" s="97" t="s">
        <v>402</v>
      </c>
      <c r="C441" s="97" t="s">
        <v>280</v>
      </c>
      <c r="D441" s="96" t="s">
        <v>609</v>
      </c>
      <c r="E441" s="98">
        <v>504</v>
      </c>
      <c r="F441" s="99">
        <v>0</v>
      </c>
      <c r="G441" s="98">
        <v>504</v>
      </c>
      <c r="H441" s="98">
        <v>5248</v>
      </c>
      <c r="I441" s="99">
        <v>0</v>
      </c>
      <c r="J441" s="98">
        <v>5248</v>
      </c>
      <c r="K441" s="100">
        <v>9.604E-2</v>
      </c>
      <c r="M441">
        <f t="shared" si="12"/>
        <v>0</v>
      </c>
      <c r="N441">
        <f t="shared" si="13"/>
        <v>0</v>
      </c>
    </row>
    <row r="442" spans="1:14" x14ac:dyDescent="0.2">
      <c r="A442" s="96">
        <v>50478</v>
      </c>
      <c r="B442" s="97" t="s">
        <v>402</v>
      </c>
      <c r="C442" s="97" t="s">
        <v>280</v>
      </c>
      <c r="D442" s="96" t="s">
        <v>610</v>
      </c>
      <c r="E442" s="98">
        <v>18</v>
      </c>
      <c r="F442" s="99">
        <v>0</v>
      </c>
      <c r="G442" s="98">
        <v>18</v>
      </c>
      <c r="H442" s="98">
        <v>702</v>
      </c>
      <c r="I442" s="99">
        <v>0</v>
      </c>
      <c r="J442" s="98">
        <v>702</v>
      </c>
      <c r="K442" s="100">
        <v>2.564E-2</v>
      </c>
      <c r="M442">
        <f t="shared" si="12"/>
        <v>0</v>
      </c>
      <c r="N442">
        <f t="shared" si="13"/>
        <v>0</v>
      </c>
    </row>
    <row r="443" spans="1:14" x14ac:dyDescent="0.2">
      <c r="A443" s="96">
        <v>50481</v>
      </c>
      <c r="B443" s="97" t="s">
        <v>168</v>
      </c>
      <c r="C443" s="97" t="s">
        <v>280</v>
      </c>
      <c r="D443" s="96" t="s">
        <v>611</v>
      </c>
      <c r="E443" s="98">
        <v>2054</v>
      </c>
      <c r="F443" s="99">
        <v>0</v>
      </c>
      <c r="G443" s="98">
        <v>2054</v>
      </c>
      <c r="H443" s="98">
        <v>17868</v>
      </c>
      <c r="I443" s="99">
        <v>40</v>
      </c>
      <c r="J443" s="98">
        <v>17908</v>
      </c>
      <c r="K443" s="100">
        <v>0.1147</v>
      </c>
      <c r="M443">
        <f t="shared" si="12"/>
        <v>0</v>
      </c>
      <c r="N443">
        <f t="shared" si="13"/>
        <v>2.2336385972749609E-3</v>
      </c>
    </row>
    <row r="444" spans="1:14" x14ac:dyDescent="0.2">
      <c r="A444" s="96">
        <v>50485</v>
      </c>
      <c r="B444" s="97" t="s">
        <v>402</v>
      </c>
      <c r="C444" s="97" t="s">
        <v>280</v>
      </c>
      <c r="D444" s="96" t="s">
        <v>612</v>
      </c>
      <c r="E444" s="98">
        <v>7646</v>
      </c>
      <c r="F444" s="99">
        <v>411</v>
      </c>
      <c r="G444" s="98">
        <v>8057</v>
      </c>
      <c r="H444" s="98">
        <v>42959</v>
      </c>
      <c r="I444" s="99">
        <v>11289</v>
      </c>
      <c r="J444" s="98">
        <v>54248</v>
      </c>
      <c r="K444" s="100">
        <v>0.14852000000000001</v>
      </c>
      <c r="M444">
        <f t="shared" si="12"/>
        <v>5.1011542757850317E-2</v>
      </c>
      <c r="N444">
        <f t="shared" si="13"/>
        <v>0.20809983778203806</v>
      </c>
    </row>
    <row r="445" spans="1:14" x14ac:dyDescent="0.2">
      <c r="A445" s="96">
        <v>50488</v>
      </c>
      <c r="B445" s="97" t="s">
        <v>402</v>
      </c>
      <c r="C445" s="97" t="s">
        <v>280</v>
      </c>
      <c r="D445" s="96" t="s">
        <v>613</v>
      </c>
      <c r="E445" s="98">
        <v>1080</v>
      </c>
      <c r="F445" s="99">
        <v>0</v>
      </c>
      <c r="G445" s="98">
        <v>1080</v>
      </c>
      <c r="H445" s="98">
        <v>12550</v>
      </c>
      <c r="I445" s="99">
        <v>0</v>
      </c>
      <c r="J445" s="98">
        <v>12550</v>
      </c>
      <c r="K445" s="100">
        <v>8.6059999999999998E-2</v>
      </c>
      <c r="M445">
        <f t="shared" si="12"/>
        <v>0</v>
      </c>
      <c r="N445">
        <f t="shared" si="13"/>
        <v>0</v>
      </c>
    </row>
    <row r="446" spans="1:14" x14ac:dyDescent="0.2">
      <c r="A446" s="96">
        <v>50492</v>
      </c>
      <c r="B446" s="97" t="s">
        <v>402</v>
      </c>
      <c r="C446" s="97" t="s">
        <v>280</v>
      </c>
      <c r="D446" s="96" t="s">
        <v>614</v>
      </c>
      <c r="E446" s="98">
        <v>636</v>
      </c>
      <c r="F446" s="99">
        <v>0</v>
      </c>
      <c r="G446" s="98">
        <v>636</v>
      </c>
      <c r="H446" s="98">
        <v>7759</v>
      </c>
      <c r="I446" s="99">
        <v>0</v>
      </c>
      <c r="J446" s="98">
        <v>7759</v>
      </c>
      <c r="K446" s="100">
        <v>8.1970000000000001E-2</v>
      </c>
      <c r="M446">
        <f t="shared" si="12"/>
        <v>0</v>
      </c>
      <c r="N446">
        <f t="shared" si="13"/>
        <v>0</v>
      </c>
    </row>
    <row r="447" spans="1:14" x14ac:dyDescent="0.2">
      <c r="A447" s="96">
        <v>50494</v>
      </c>
      <c r="B447" s="97" t="s">
        <v>402</v>
      </c>
      <c r="C447" s="97" t="s">
        <v>280</v>
      </c>
      <c r="D447" s="96" t="s">
        <v>615</v>
      </c>
      <c r="E447" s="98">
        <v>66</v>
      </c>
      <c r="F447" s="99">
        <v>0</v>
      </c>
      <c r="G447" s="98">
        <v>66</v>
      </c>
      <c r="H447" s="98">
        <v>1304</v>
      </c>
      <c r="I447" s="99">
        <v>0</v>
      </c>
      <c r="J447" s="98">
        <v>1304</v>
      </c>
      <c r="K447" s="100">
        <v>5.0610000000000002E-2</v>
      </c>
      <c r="M447">
        <f t="shared" si="12"/>
        <v>0</v>
      </c>
      <c r="N447">
        <f t="shared" si="13"/>
        <v>0</v>
      </c>
    </row>
    <row r="448" spans="1:14" x14ac:dyDescent="0.2">
      <c r="A448" s="96">
        <v>50496</v>
      </c>
      <c r="B448" s="97" t="s">
        <v>402</v>
      </c>
      <c r="C448" s="97" t="s">
        <v>280</v>
      </c>
      <c r="D448" s="96" t="s">
        <v>616</v>
      </c>
      <c r="E448" s="98">
        <v>2579</v>
      </c>
      <c r="F448" s="99">
        <v>0</v>
      </c>
      <c r="G448" s="98">
        <v>2579</v>
      </c>
      <c r="H448" s="98">
        <v>22335</v>
      </c>
      <c r="I448" s="99">
        <v>0</v>
      </c>
      <c r="J448" s="98">
        <v>22335</v>
      </c>
      <c r="K448" s="100">
        <v>0.11547</v>
      </c>
      <c r="M448">
        <f t="shared" si="12"/>
        <v>0</v>
      </c>
      <c r="N448">
        <f t="shared" si="13"/>
        <v>0</v>
      </c>
    </row>
    <row r="449" spans="1:14" x14ac:dyDescent="0.2">
      <c r="A449" s="96">
        <v>50498</v>
      </c>
      <c r="B449" s="97" t="s">
        <v>402</v>
      </c>
      <c r="C449" s="97" t="s">
        <v>280</v>
      </c>
      <c r="D449" s="96" t="s">
        <v>617</v>
      </c>
      <c r="E449" s="98">
        <v>391</v>
      </c>
      <c r="F449" s="99">
        <v>0</v>
      </c>
      <c r="G449" s="98">
        <v>391</v>
      </c>
      <c r="H449" s="98">
        <v>7948</v>
      </c>
      <c r="I449" s="99">
        <v>10</v>
      </c>
      <c r="J449" s="98">
        <v>7958</v>
      </c>
      <c r="K449" s="100">
        <v>4.913E-2</v>
      </c>
      <c r="M449">
        <f t="shared" si="12"/>
        <v>0</v>
      </c>
      <c r="N449">
        <f t="shared" si="13"/>
        <v>1.2565971349585323E-3</v>
      </c>
    </row>
    <row r="450" spans="1:14" x14ac:dyDescent="0.2">
      <c r="A450" s="96">
        <v>50502</v>
      </c>
      <c r="B450" s="97" t="s">
        <v>405</v>
      </c>
      <c r="C450" s="97" t="s">
        <v>280</v>
      </c>
      <c r="D450" s="96" t="s">
        <v>618</v>
      </c>
      <c r="E450" s="98">
        <v>11955</v>
      </c>
      <c r="F450" s="99">
        <v>0</v>
      </c>
      <c r="G450" s="98">
        <v>11955</v>
      </c>
      <c r="H450" s="98">
        <v>26556</v>
      </c>
      <c r="I450" s="99">
        <v>0</v>
      </c>
      <c r="J450" s="98">
        <v>26556</v>
      </c>
      <c r="K450" s="100">
        <v>0.45018000000000002</v>
      </c>
      <c r="M450">
        <f t="shared" si="12"/>
        <v>0</v>
      </c>
      <c r="N450">
        <f t="shared" si="13"/>
        <v>0</v>
      </c>
    </row>
    <row r="451" spans="1:14" x14ac:dyDescent="0.2">
      <c r="A451" s="96">
        <v>50503</v>
      </c>
      <c r="B451" s="97" t="s">
        <v>402</v>
      </c>
      <c r="C451" s="97" t="s">
        <v>280</v>
      </c>
      <c r="D451" s="96" t="s">
        <v>619</v>
      </c>
      <c r="E451" s="98">
        <v>679</v>
      </c>
      <c r="F451" s="99">
        <v>0</v>
      </c>
      <c r="G451" s="98">
        <v>679</v>
      </c>
      <c r="H451" s="98">
        <v>13432</v>
      </c>
      <c r="I451" s="99">
        <v>0</v>
      </c>
      <c r="J451" s="98">
        <v>13432</v>
      </c>
      <c r="K451" s="100">
        <v>5.0549999999999998E-2</v>
      </c>
      <c r="M451">
        <f t="shared" si="12"/>
        <v>0</v>
      </c>
      <c r="N451">
        <f t="shared" si="13"/>
        <v>0</v>
      </c>
    </row>
    <row r="452" spans="1:14" x14ac:dyDescent="0.2">
      <c r="A452" s="96">
        <v>50506</v>
      </c>
      <c r="B452" s="97" t="s">
        <v>168</v>
      </c>
      <c r="C452" s="97" t="s">
        <v>280</v>
      </c>
      <c r="D452" s="96" t="s">
        <v>620</v>
      </c>
      <c r="E452" s="98">
        <v>420</v>
      </c>
      <c r="F452" s="99">
        <v>0</v>
      </c>
      <c r="G452" s="98">
        <v>420</v>
      </c>
      <c r="H452" s="98">
        <v>10026</v>
      </c>
      <c r="I452" s="99">
        <v>0</v>
      </c>
      <c r="J452" s="98">
        <v>10026</v>
      </c>
      <c r="K452" s="100">
        <v>4.1889999999999997E-2</v>
      </c>
      <c r="M452">
        <f t="shared" ref="M452:M515" si="14">F452/G452</f>
        <v>0</v>
      </c>
      <c r="N452">
        <f t="shared" ref="N452:N515" si="15">I452/J452</f>
        <v>0</v>
      </c>
    </row>
    <row r="453" spans="1:14" x14ac:dyDescent="0.2">
      <c r="A453" s="96">
        <v>50510</v>
      </c>
      <c r="B453" s="97" t="s">
        <v>168</v>
      </c>
      <c r="C453" s="97" t="s">
        <v>280</v>
      </c>
      <c r="D453" s="96" t="s">
        <v>481</v>
      </c>
      <c r="E453" s="98">
        <v>61</v>
      </c>
      <c r="F453" s="99">
        <v>16</v>
      </c>
      <c r="G453" s="98">
        <v>77</v>
      </c>
      <c r="H453" s="98">
        <v>1854</v>
      </c>
      <c r="I453" s="99">
        <v>2366</v>
      </c>
      <c r="J453" s="98">
        <v>4220</v>
      </c>
      <c r="K453" s="100">
        <v>1.8249999999999999E-2</v>
      </c>
      <c r="M453">
        <f t="shared" si="14"/>
        <v>0.20779220779220781</v>
      </c>
      <c r="N453">
        <f t="shared" si="15"/>
        <v>0.5606635071090047</v>
      </c>
    </row>
    <row r="454" spans="1:14" x14ac:dyDescent="0.2">
      <c r="A454" s="96">
        <v>50512</v>
      </c>
      <c r="B454" s="97" t="s">
        <v>168</v>
      </c>
      <c r="C454" s="97" t="s">
        <v>280</v>
      </c>
      <c r="D454" s="96" t="s">
        <v>621</v>
      </c>
      <c r="E454" s="98">
        <v>279</v>
      </c>
      <c r="F454" s="99">
        <v>777</v>
      </c>
      <c r="G454" s="98">
        <v>1056</v>
      </c>
      <c r="H454" s="98">
        <v>4126</v>
      </c>
      <c r="I454" s="99">
        <v>33401</v>
      </c>
      <c r="J454" s="98">
        <v>37527</v>
      </c>
      <c r="K454" s="100">
        <v>2.8139999999999998E-2</v>
      </c>
      <c r="M454">
        <f t="shared" si="14"/>
        <v>0.73579545454545459</v>
      </c>
      <c r="N454">
        <f t="shared" si="15"/>
        <v>0.89005249553654697</v>
      </c>
    </row>
    <row r="455" spans="1:14" x14ac:dyDescent="0.2">
      <c r="A455" s="96">
        <v>50515</v>
      </c>
      <c r="B455" s="97" t="s">
        <v>168</v>
      </c>
      <c r="C455" s="97" t="s">
        <v>280</v>
      </c>
      <c r="D455" s="96" t="s">
        <v>622</v>
      </c>
      <c r="E455" s="98">
        <v>183</v>
      </c>
      <c r="F455" s="99">
        <v>1043</v>
      </c>
      <c r="G455" s="98">
        <v>1226</v>
      </c>
      <c r="H455" s="98">
        <v>4341</v>
      </c>
      <c r="I455" s="99">
        <v>44997</v>
      </c>
      <c r="J455" s="98">
        <v>49338</v>
      </c>
      <c r="K455" s="100">
        <v>2.4850000000000001E-2</v>
      </c>
      <c r="M455">
        <f t="shared" si="14"/>
        <v>0.85073409461663951</v>
      </c>
      <c r="N455">
        <f t="shared" si="15"/>
        <v>0.91201507965462725</v>
      </c>
    </row>
    <row r="456" spans="1:14" x14ac:dyDescent="0.2">
      <c r="A456" s="96">
        <v>50516</v>
      </c>
      <c r="B456" s="97" t="s">
        <v>405</v>
      </c>
      <c r="C456" s="97" t="s">
        <v>280</v>
      </c>
      <c r="D456" s="96" t="s">
        <v>623</v>
      </c>
      <c r="E456" s="98">
        <v>2336</v>
      </c>
      <c r="F456" s="99">
        <v>0</v>
      </c>
      <c r="G456" s="98">
        <v>2336</v>
      </c>
      <c r="H456" s="98">
        <v>22372</v>
      </c>
      <c r="I456" s="99">
        <v>24</v>
      </c>
      <c r="J456" s="98">
        <v>22396</v>
      </c>
      <c r="K456" s="100">
        <v>0.1043</v>
      </c>
      <c r="M456">
        <f t="shared" si="14"/>
        <v>0</v>
      </c>
      <c r="N456">
        <f t="shared" si="15"/>
        <v>1.0716199321307376E-3</v>
      </c>
    </row>
    <row r="457" spans="1:14" x14ac:dyDescent="0.2">
      <c r="A457" s="96">
        <v>50517</v>
      </c>
      <c r="B457" s="97" t="s">
        <v>402</v>
      </c>
      <c r="C457" s="97" t="s">
        <v>280</v>
      </c>
      <c r="D457" s="96" t="s">
        <v>624</v>
      </c>
      <c r="E457" s="98">
        <v>1045</v>
      </c>
      <c r="F457" s="99">
        <v>1</v>
      </c>
      <c r="G457" s="98">
        <v>1046</v>
      </c>
      <c r="H457" s="98">
        <v>4907</v>
      </c>
      <c r="I457" s="99">
        <v>186</v>
      </c>
      <c r="J457" s="98">
        <v>5093</v>
      </c>
      <c r="K457" s="100">
        <v>0.20538000000000001</v>
      </c>
      <c r="M457">
        <f t="shared" si="14"/>
        <v>9.5602294455066918E-4</v>
      </c>
      <c r="N457">
        <f t="shared" si="15"/>
        <v>3.6520714706459845E-2</v>
      </c>
    </row>
    <row r="458" spans="1:14" x14ac:dyDescent="0.2">
      <c r="A458" s="96">
        <v>50523</v>
      </c>
      <c r="B458" s="97" t="s">
        <v>402</v>
      </c>
      <c r="C458" s="97" t="s">
        <v>280</v>
      </c>
      <c r="D458" s="96" t="s">
        <v>625</v>
      </c>
      <c r="E458" s="98">
        <v>1876</v>
      </c>
      <c r="F458" s="99">
        <v>0</v>
      </c>
      <c r="G458" s="98">
        <v>1876</v>
      </c>
      <c r="H458" s="98">
        <v>13078</v>
      </c>
      <c r="I458" s="99">
        <v>0</v>
      </c>
      <c r="J458" s="98">
        <v>13078</v>
      </c>
      <c r="K458" s="100">
        <v>0.14344999999999999</v>
      </c>
      <c r="M458">
        <f t="shared" si="14"/>
        <v>0</v>
      </c>
      <c r="N458">
        <f t="shared" si="15"/>
        <v>0</v>
      </c>
    </row>
    <row r="459" spans="1:14" x14ac:dyDescent="0.2">
      <c r="A459" s="96">
        <v>50526</v>
      </c>
      <c r="B459" s="97" t="s">
        <v>168</v>
      </c>
      <c r="C459" s="97" t="s">
        <v>280</v>
      </c>
      <c r="D459" s="96" t="s">
        <v>626</v>
      </c>
      <c r="E459" s="98">
        <v>1259</v>
      </c>
      <c r="F459" s="99">
        <v>39</v>
      </c>
      <c r="G459" s="98">
        <v>1298</v>
      </c>
      <c r="H459" s="98">
        <v>6005</v>
      </c>
      <c r="I459" s="99">
        <v>497</v>
      </c>
      <c r="J459" s="98">
        <v>6502</v>
      </c>
      <c r="K459" s="100">
        <v>0.19963</v>
      </c>
      <c r="M459">
        <f t="shared" si="14"/>
        <v>3.0046224961479198E-2</v>
      </c>
      <c r="N459">
        <f t="shared" si="15"/>
        <v>7.6438019071055061E-2</v>
      </c>
    </row>
    <row r="460" spans="1:14" x14ac:dyDescent="0.2">
      <c r="A460" s="96">
        <v>50528</v>
      </c>
      <c r="B460" s="97" t="s">
        <v>402</v>
      </c>
      <c r="C460" s="97" t="s">
        <v>280</v>
      </c>
      <c r="D460" s="96" t="s">
        <v>627</v>
      </c>
      <c r="E460" s="98">
        <v>396</v>
      </c>
      <c r="F460" s="99">
        <v>0</v>
      </c>
      <c r="G460" s="98">
        <v>396</v>
      </c>
      <c r="H460" s="98">
        <v>3432</v>
      </c>
      <c r="I460" s="99">
        <v>0</v>
      </c>
      <c r="J460" s="98">
        <v>3432</v>
      </c>
      <c r="K460" s="100">
        <v>0.11538</v>
      </c>
      <c r="M460">
        <f t="shared" si="14"/>
        <v>0</v>
      </c>
      <c r="N460">
        <f t="shared" si="15"/>
        <v>0</v>
      </c>
    </row>
    <row r="461" spans="1:14" x14ac:dyDescent="0.2">
      <c r="A461" s="96">
        <v>50531</v>
      </c>
      <c r="B461" s="97" t="s">
        <v>168</v>
      </c>
      <c r="C461" s="97" t="s">
        <v>280</v>
      </c>
      <c r="D461" s="96" t="s">
        <v>628</v>
      </c>
      <c r="E461" s="98">
        <v>2451</v>
      </c>
      <c r="F461" s="99">
        <v>0</v>
      </c>
      <c r="G461" s="98">
        <v>2451</v>
      </c>
      <c r="H461" s="98">
        <v>7759</v>
      </c>
      <c r="I461" s="99">
        <v>0</v>
      </c>
      <c r="J461" s="98">
        <v>7759</v>
      </c>
      <c r="K461" s="100">
        <v>0.31589</v>
      </c>
      <c r="M461">
        <f t="shared" si="14"/>
        <v>0</v>
      </c>
      <c r="N461">
        <f t="shared" si="15"/>
        <v>0</v>
      </c>
    </row>
    <row r="462" spans="1:14" x14ac:dyDescent="0.2">
      <c r="A462" s="96">
        <v>50534</v>
      </c>
      <c r="B462" s="97" t="s">
        <v>168</v>
      </c>
      <c r="C462" s="97" t="s">
        <v>280</v>
      </c>
      <c r="D462" s="96" t="s">
        <v>629</v>
      </c>
      <c r="E462" s="98">
        <v>2108</v>
      </c>
      <c r="F462" s="99">
        <v>0</v>
      </c>
      <c r="G462" s="98">
        <v>2108</v>
      </c>
      <c r="H462" s="98">
        <v>9422</v>
      </c>
      <c r="I462" s="99">
        <v>0</v>
      </c>
      <c r="J462" s="98">
        <v>9422</v>
      </c>
      <c r="K462" s="100">
        <v>0.22373000000000001</v>
      </c>
      <c r="M462">
        <f t="shared" si="14"/>
        <v>0</v>
      </c>
      <c r="N462">
        <f t="shared" si="15"/>
        <v>0</v>
      </c>
    </row>
    <row r="463" spans="1:14" x14ac:dyDescent="0.2">
      <c r="A463" s="96">
        <v>50537</v>
      </c>
      <c r="B463" s="97" t="s">
        <v>402</v>
      </c>
      <c r="C463" s="97" t="s">
        <v>280</v>
      </c>
      <c r="D463" s="96" t="s">
        <v>630</v>
      </c>
      <c r="E463" s="98">
        <v>181</v>
      </c>
      <c r="F463" s="99">
        <v>27</v>
      </c>
      <c r="G463" s="98">
        <v>208</v>
      </c>
      <c r="H463" s="98">
        <v>2439</v>
      </c>
      <c r="I463" s="99">
        <v>712</v>
      </c>
      <c r="J463" s="98">
        <v>3151</v>
      </c>
      <c r="K463" s="100">
        <v>6.6009999999999999E-2</v>
      </c>
      <c r="M463">
        <f t="shared" si="14"/>
        <v>0.12980769230769232</v>
      </c>
      <c r="N463">
        <f t="shared" si="15"/>
        <v>0.22596001269438273</v>
      </c>
    </row>
    <row r="464" spans="1:14" x14ac:dyDescent="0.2">
      <c r="A464" s="96">
        <v>50541</v>
      </c>
      <c r="B464" s="97" t="s">
        <v>168</v>
      </c>
      <c r="C464" s="97" t="s">
        <v>280</v>
      </c>
      <c r="D464" s="96" t="s">
        <v>631</v>
      </c>
      <c r="E464" s="98">
        <v>29</v>
      </c>
      <c r="F464" s="99">
        <v>37</v>
      </c>
      <c r="G464" s="98">
        <v>66</v>
      </c>
      <c r="H464" s="98">
        <v>2033</v>
      </c>
      <c r="I464" s="99">
        <v>2662</v>
      </c>
      <c r="J464" s="98">
        <v>4695</v>
      </c>
      <c r="K464" s="100">
        <v>1.406E-2</v>
      </c>
      <c r="M464">
        <f t="shared" si="14"/>
        <v>0.56060606060606055</v>
      </c>
      <c r="N464">
        <f t="shared" si="15"/>
        <v>0.566986155484558</v>
      </c>
    </row>
    <row r="465" spans="1:14" x14ac:dyDescent="0.2">
      <c r="A465" s="96">
        <v>50543</v>
      </c>
      <c r="B465" s="97" t="s">
        <v>168</v>
      </c>
      <c r="C465" s="97" t="s">
        <v>280</v>
      </c>
      <c r="D465" s="96" t="s">
        <v>632</v>
      </c>
      <c r="E465" s="98">
        <v>1866</v>
      </c>
      <c r="F465" s="99">
        <v>0</v>
      </c>
      <c r="G465" s="98">
        <v>1866</v>
      </c>
      <c r="H465" s="98">
        <v>5300</v>
      </c>
      <c r="I465" s="99">
        <v>0</v>
      </c>
      <c r="J465" s="98">
        <v>5300</v>
      </c>
      <c r="K465" s="100">
        <v>0.35208</v>
      </c>
      <c r="M465">
        <f t="shared" si="14"/>
        <v>0</v>
      </c>
      <c r="N465">
        <f t="shared" si="15"/>
        <v>0</v>
      </c>
    </row>
    <row r="466" spans="1:14" x14ac:dyDescent="0.2">
      <c r="A466" s="96">
        <v>50545</v>
      </c>
      <c r="B466" s="97" t="s">
        <v>402</v>
      </c>
      <c r="C466" s="97" t="s">
        <v>280</v>
      </c>
      <c r="D466" s="96" t="s">
        <v>633</v>
      </c>
      <c r="E466" s="98">
        <v>0</v>
      </c>
      <c r="F466" s="99">
        <v>0</v>
      </c>
      <c r="G466" s="98">
        <v>0</v>
      </c>
      <c r="H466" s="98">
        <v>263</v>
      </c>
      <c r="I466" s="99">
        <v>0</v>
      </c>
      <c r="J466" s="98">
        <v>263</v>
      </c>
      <c r="K466" s="100">
        <v>0</v>
      </c>
      <c r="M466" t="e">
        <f t="shared" si="14"/>
        <v>#DIV/0!</v>
      </c>
      <c r="N466">
        <f t="shared" si="15"/>
        <v>0</v>
      </c>
    </row>
    <row r="467" spans="1:14" x14ac:dyDescent="0.2">
      <c r="A467" s="96">
        <v>50546</v>
      </c>
      <c r="B467" s="97" t="s">
        <v>402</v>
      </c>
      <c r="C467" s="97" t="s">
        <v>280</v>
      </c>
      <c r="D467" s="96" t="s">
        <v>634</v>
      </c>
      <c r="E467" s="98">
        <v>0</v>
      </c>
      <c r="F467" s="99">
        <v>0</v>
      </c>
      <c r="G467" s="98">
        <v>0</v>
      </c>
      <c r="H467" s="98">
        <v>463</v>
      </c>
      <c r="I467" s="99">
        <v>0</v>
      </c>
      <c r="J467" s="98">
        <v>463</v>
      </c>
      <c r="K467" s="100">
        <v>0</v>
      </c>
      <c r="M467" t="e">
        <f t="shared" si="14"/>
        <v>#DIV/0!</v>
      </c>
      <c r="N467">
        <f t="shared" si="15"/>
        <v>0</v>
      </c>
    </row>
    <row r="468" spans="1:14" x14ac:dyDescent="0.2">
      <c r="A468" s="96">
        <v>50547</v>
      </c>
      <c r="B468" s="97" t="s">
        <v>402</v>
      </c>
      <c r="C468" s="97" t="s">
        <v>280</v>
      </c>
      <c r="D468" s="96" t="s">
        <v>635</v>
      </c>
      <c r="E468" s="98">
        <v>14</v>
      </c>
      <c r="F468" s="99">
        <v>0</v>
      </c>
      <c r="G468" s="98">
        <v>14</v>
      </c>
      <c r="H468" s="98">
        <v>766</v>
      </c>
      <c r="I468" s="99">
        <v>0</v>
      </c>
      <c r="J468" s="98">
        <v>766</v>
      </c>
      <c r="K468" s="100">
        <v>1.8280000000000001E-2</v>
      </c>
      <c r="M468">
        <f t="shared" si="14"/>
        <v>0</v>
      </c>
      <c r="N468">
        <f t="shared" si="15"/>
        <v>0</v>
      </c>
    </row>
    <row r="469" spans="1:14" x14ac:dyDescent="0.2">
      <c r="A469" s="96">
        <v>50548</v>
      </c>
      <c r="B469" s="97" t="s">
        <v>402</v>
      </c>
      <c r="C469" s="97" t="s">
        <v>280</v>
      </c>
      <c r="D469" s="96" t="s">
        <v>636</v>
      </c>
      <c r="E469" s="98">
        <v>17</v>
      </c>
      <c r="F469" s="99">
        <v>0</v>
      </c>
      <c r="G469" s="98">
        <v>17</v>
      </c>
      <c r="H469" s="98">
        <v>392</v>
      </c>
      <c r="I469" s="99">
        <v>0</v>
      </c>
      <c r="J469" s="98">
        <v>392</v>
      </c>
      <c r="K469" s="100">
        <v>4.3369999999999999E-2</v>
      </c>
      <c r="M469">
        <f t="shared" si="14"/>
        <v>0</v>
      </c>
      <c r="N469">
        <f t="shared" si="15"/>
        <v>0</v>
      </c>
    </row>
    <row r="470" spans="1:14" x14ac:dyDescent="0.2">
      <c r="A470" s="96">
        <v>50549</v>
      </c>
      <c r="B470" s="97" t="s">
        <v>168</v>
      </c>
      <c r="C470" s="97" t="s">
        <v>280</v>
      </c>
      <c r="D470" s="96" t="s">
        <v>637</v>
      </c>
      <c r="E470" s="98">
        <v>1768</v>
      </c>
      <c r="F470" s="99">
        <v>0</v>
      </c>
      <c r="G470" s="98">
        <v>1768</v>
      </c>
      <c r="H470" s="98">
        <v>29706</v>
      </c>
      <c r="I470" s="99">
        <v>48</v>
      </c>
      <c r="J470" s="98">
        <v>29754</v>
      </c>
      <c r="K470" s="100">
        <v>5.9420000000000001E-2</v>
      </c>
      <c r="M470">
        <f t="shared" si="14"/>
        <v>0</v>
      </c>
      <c r="N470">
        <f t="shared" si="15"/>
        <v>1.613228473482557E-3</v>
      </c>
    </row>
    <row r="471" spans="1:14" x14ac:dyDescent="0.2">
      <c r="A471" s="96">
        <v>50551</v>
      </c>
      <c r="B471" s="97" t="s">
        <v>168</v>
      </c>
      <c r="C471" s="97" t="s">
        <v>280</v>
      </c>
      <c r="D471" s="96" t="s">
        <v>638</v>
      </c>
      <c r="E471" s="98">
        <v>1064</v>
      </c>
      <c r="F471" s="99">
        <v>0</v>
      </c>
      <c r="G471" s="98">
        <v>1064</v>
      </c>
      <c r="H471" s="98">
        <v>14330</v>
      </c>
      <c r="I471" s="99">
        <v>0</v>
      </c>
      <c r="J471" s="98">
        <v>14330</v>
      </c>
      <c r="K471" s="100">
        <v>7.4249999999999997E-2</v>
      </c>
      <c r="M471">
        <f t="shared" si="14"/>
        <v>0</v>
      </c>
      <c r="N471">
        <f t="shared" si="15"/>
        <v>0</v>
      </c>
    </row>
    <row r="472" spans="1:14" x14ac:dyDescent="0.2">
      <c r="A472" s="96">
        <v>50552</v>
      </c>
      <c r="B472" s="97" t="s">
        <v>402</v>
      </c>
      <c r="C472" s="97" t="s">
        <v>280</v>
      </c>
      <c r="D472" s="96" t="s">
        <v>639</v>
      </c>
      <c r="E472" s="98">
        <v>27</v>
      </c>
      <c r="F472" s="99">
        <v>0</v>
      </c>
      <c r="G472" s="98">
        <v>27</v>
      </c>
      <c r="H472" s="98">
        <v>1656</v>
      </c>
      <c r="I472" s="99">
        <v>0</v>
      </c>
      <c r="J472" s="98">
        <v>1656</v>
      </c>
      <c r="K472" s="100">
        <v>1.6299999999999999E-2</v>
      </c>
      <c r="M472">
        <f t="shared" si="14"/>
        <v>0</v>
      </c>
      <c r="N472">
        <f t="shared" si="15"/>
        <v>0</v>
      </c>
    </row>
    <row r="473" spans="1:14" x14ac:dyDescent="0.2">
      <c r="A473" s="96">
        <v>50557</v>
      </c>
      <c r="B473" s="97" t="s">
        <v>402</v>
      </c>
      <c r="C473" s="97" t="s">
        <v>280</v>
      </c>
      <c r="D473" s="96" t="s">
        <v>640</v>
      </c>
      <c r="E473" s="98">
        <v>4354</v>
      </c>
      <c r="F473" s="99">
        <v>0</v>
      </c>
      <c r="G473" s="98">
        <v>4354</v>
      </c>
      <c r="H473" s="98">
        <v>29619</v>
      </c>
      <c r="I473" s="99">
        <v>11</v>
      </c>
      <c r="J473" s="98">
        <v>29630</v>
      </c>
      <c r="K473" s="100">
        <v>0.14695</v>
      </c>
      <c r="M473">
        <f t="shared" si="14"/>
        <v>0</v>
      </c>
      <c r="N473">
        <f t="shared" si="15"/>
        <v>3.7124535943300709E-4</v>
      </c>
    </row>
    <row r="474" spans="1:14" x14ac:dyDescent="0.2">
      <c r="A474" s="96">
        <v>50561</v>
      </c>
      <c r="B474" s="97" t="s">
        <v>168</v>
      </c>
      <c r="C474" s="97" t="s">
        <v>280</v>
      </c>
      <c r="D474" s="96" t="s">
        <v>641</v>
      </c>
      <c r="E474" s="98">
        <v>165</v>
      </c>
      <c r="F474" s="99">
        <v>400</v>
      </c>
      <c r="G474" s="98">
        <v>565</v>
      </c>
      <c r="H474" s="98">
        <v>2101</v>
      </c>
      <c r="I474" s="99">
        <v>15469</v>
      </c>
      <c r="J474" s="98">
        <v>17570</v>
      </c>
      <c r="K474" s="100">
        <v>3.2160000000000001E-2</v>
      </c>
      <c r="M474">
        <f t="shared" si="14"/>
        <v>0.70796460176991149</v>
      </c>
      <c r="N474">
        <f t="shared" si="15"/>
        <v>0.88042117245304496</v>
      </c>
    </row>
    <row r="475" spans="1:14" x14ac:dyDescent="0.2">
      <c r="A475" s="96">
        <v>50567</v>
      </c>
      <c r="B475" s="97" t="s">
        <v>168</v>
      </c>
      <c r="C475" s="97" t="s">
        <v>280</v>
      </c>
      <c r="D475" s="96" t="s">
        <v>642</v>
      </c>
      <c r="E475" s="98">
        <v>1497</v>
      </c>
      <c r="F475" s="99">
        <v>0</v>
      </c>
      <c r="G475" s="98">
        <v>1497</v>
      </c>
      <c r="H475" s="98">
        <v>26058</v>
      </c>
      <c r="I475" s="99">
        <v>0</v>
      </c>
      <c r="J475" s="98">
        <v>26058</v>
      </c>
      <c r="K475" s="100">
        <v>5.7450000000000001E-2</v>
      </c>
      <c r="M475">
        <f t="shared" si="14"/>
        <v>0</v>
      </c>
      <c r="N475">
        <f t="shared" si="15"/>
        <v>0</v>
      </c>
    </row>
    <row r="476" spans="1:14" x14ac:dyDescent="0.2">
      <c r="A476" s="96">
        <v>50568</v>
      </c>
      <c r="B476" s="97" t="s">
        <v>402</v>
      </c>
      <c r="C476" s="97" t="s">
        <v>280</v>
      </c>
      <c r="D476" s="96" t="s">
        <v>643</v>
      </c>
      <c r="E476" s="98">
        <v>1954</v>
      </c>
      <c r="F476" s="99">
        <v>0</v>
      </c>
      <c r="G476" s="98">
        <v>1954</v>
      </c>
      <c r="H476" s="98">
        <v>8847</v>
      </c>
      <c r="I476" s="99">
        <v>0</v>
      </c>
      <c r="J476" s="98">
        <v>8847</v>
      </c>
      <c r="K476" s="100">
        <v>0.22087000000000001</v>
      </c>
      <c r="M476">
        <f t="shared" si="14"/>
        <v>0</v>
      </c>
      <c r="N476">
        <f t="shared" si="15"/>
        <v>0</v>
      </c>
    </row>
    <row r="477" spans="1:14" x14ac:dyDescent="0.2">
      <c r="A477" s="96">
        <v>50569</v>
      </c>
      <c r="B477" s="97" t="s">
        <v>402</v>
      </c>
      <c r="C477" s="97" t="s">
        <v>280</v>
      </c>
      <c r="D477" s="96" t="s">
        <v>644</v>
      </c>
      <c r="E477" s="98">
        <v>8</v>
      </c>
      <c r="F477" s="99">
        <v>0</v>
      </c>
      <c r="G477" s="98">
        <v>8</v>
      </c>
      <c r="H477" s="98">
        <v>62</v>
      </c>
      <c r="I477" s="99">
        <v>0</v>
      </c>
      <c r="J477" s="98">
        <v>62</v>
      </c>
      <c r="K477" s="100">
        <v>0.12903000000000001</v>
      </c>
      <c r="M477">
        <f t="shared" si="14"/>
        <v>0</v>
      </c>
      <c r="N477">
        <f t="shared" si="15"/>
        <v>0</v>
      </c>
    </row>
    <row r="478" spans="1:14" x14ac:dyDescent="0.2">
      <c r="A478" s="96">
        <v>50570</v>
      </c>
      <c r="B478" s="97" t="s">
        <v>402</v>
      </c>
      <c r="C478" s="97" t="s">
        <v>280</v>
      </c>
      <c r="D478" s="96" t="s">
        <v>645</v>
      </c>
      <c r="E478" s="98">
        <v>12480</v>
      </c>
      <c r="F478" s="99">
        <v>408</v>
      </c>
      <c r="G478" s="98">
        <v>12888</v>
      </c>
      <c r="H478" s="98">
        <v>27129</v>
      </c>
      <c r="I478" s="99">
        <v>4315</v>
      </c>
      <c r="J478" s="98">
        <v>31444</v>
      </c>
      <c r="K478" s="100">
        <v>0.40987000000000001</v>
      </c>
      <c r="M478">
        <f t="shared" si="14"/>
        <v>3.165735567970205E-2</v>
      </c>
      <c r="N478">
        <f t="shared" si="15"/>
        <v>0.13722808802951278</v>
      </c>
    </row>
    <row r="479" spans="1:14" x14ac:dyDescent="0.2">
      <c r="A479" s="96">
        <v>50573</v>
      </c>
      <c r="B479" s="97" t="s">
        <v>405</v>
      </c>
      <c r="C479" s="97" t="s">
        <v>280</v>
      </c>
      <c r="D479" s="96" t="s">
        <v>646</v>
      </c>
      <c r="E479" s="98">
        <v>2347</v>
      </c>
      <c r="F479" s="99">
        <v>0</v>
      </c>
      <c r="G479" s="98">
        <v>2347</v>
      </c>
      <c r="H479" s="98">
        <v>48911</v>
      </c>
      <c r="I479" s="99">
        <v>0</v>
      </c>
      <c r="J479" s="98">
        <v>48911</v>
      </c>
      <c r="K479" s="100">
        <v>4.7989999999999998E-2</v>
      </c>
      <c r="M479">
        <f t="shared" si="14"/>
        <v>0</v>
      </c>
      <c r="N479">
        <f t="shared" si="15"/>
        <v>0</v>
      </c>
    </row>
    <row r="480" spans="1:14" x14ac:dyDescent="0.2">
      <c r="A480" s="96">
        <v>50575</v>
      </c>
      <c r="B480" s="97" t="s">
        <v>402</v>
      </c>
      <c r="C480" s="97" t="s">
        <v>280</v>
      </c>
      <c r="D480" s="96" t="s">
        <v>647</v>
      </c>
      <c r="E480" s="98">
        <v>1819</v>
      </c>
      <c r="F480" s="99">
        <v>0</v>
      </c>
      <c r="G480" s="98">
        <v>1819</v>
      </c>
      <c r="H480" s="98">
        <v>9070</v>
      </c>
      <c r="I480" s="99">
        <v>0</v>
      </c>
      <c r="J480" s="98">
        <v>9070</v>
      </c>
      <c r="K480" s="100">
        <v>0.20055000000000001</v>
      </c>
      <c r="M480">
        <f t="shared" si="14"/>
        <v>0</v>
      </c>
      <c r="N480">
        <f t="shared" si="15"/>
        <v>0</v>
      </c>
    </row>
    <row r="481" spans="1:14" x14ac:dyDescent="0.2">
      <c r="A481" s="96">
        <v>50578</v>
      </c>
      <c r="B481" s="97" t="s">
        <v>405</v>
      </c>
      <c r="C481" s="97" t="s">
        <v>280</v>
      </c>
      <c r="D481" s="96" t="s">
        <v>648</v>
      </c>
      <c r="E481" s="98">
        <v>738</v>
      </c>
      <c r="F481" s="99">
        <v>4</v>
      </c>
      <c r="G481" s="98">
        <v>742</v>
      </c>
      <c r="H481" s="98">
        <v>2578</v>
      </c>
      <c r="I481" s="99">
        <v>263</v>
      </c>
      <c r="J481" s="98">
        <v>2841</v>
      </c>
      <c r="K481" s="100">
        <v>0.26118000000000002</v>
      </c>
      <c r="M481">
        <f t="shared" si="14"/>
        <v>5.3908355795148251E-3</v>
      </c>
      <c r="N481">
        <f t="shared" si="15"/>
        <v>9.2573037662794788E-2</v>
      </c>
    </row>
    <row r="482" spans="1:14" x14ac:dyDescent="0.2">
      <c r="A482" s="96">
        <v>50580</v>
      </c>
      <c r="B482" s="97" t="s">
        <v>168</v>
      </c>
      <c r="C482" s="97" t="s">
        <v>280</v>
      </c>
      <c r="D482" s="96" t="s">
        <v>649</v>
      </c>
      <c r="E482" s="98">
        <v>1631</v>
      </c>
      <c r="F482" s="99">
        <v>129</v>
      </c>
      <c r="G482" s="98">
        <v>1760</v>
      </c>
      <c r="H482" s="98">
        <v>4514</v>
      </c>
      <c r="I482" s="99">
        <v>903</v>
      </c>
      <c r="J482" s="98">
        <v>5417</v>
      </c>
      <c r="K482" s="100">
        <v>0.32490000000000002</v>
      </c>
      <c r="M482">
        <f t="shared" si="14"/>
        <v>7.3295454545454539E-2</v>
      </c>
      <c r="N482">
        <f t="shared" si="15"/>
        <v>0.16669743400406128</v>
      </c>
    </row>
    <row r="483" spans="1:14" x14ac:dyDescent="0.2">
      <c r="A483" s="96">
        <v>50581</v>
      </c>
      <c r="B483" s="97" t="s">
        <v>168</v>
      </c>
      <c r="C483" s="97" t="s">
        <v>280</v>
      </c>
      <c r="D483" s="96" t="s">
        <v>650</v>
      </c>
      <c r="E483" s="98">
        <v>2995</v>
      </c>
      <c r="F483" s="99">
        <v>311</v>
      </c>
      <c r="G483" s="98">
        <v>3306</v>
      </c>
      <c r="H483" s="98">
        <v>12557</v>
      </c>
      <c r="I483" s="99">
        <v>9070</v>
      </c>
      <c r="J483" s="98">
        <v>21627</v>
      </c>
      <c r="K483" s="100">
        <v>0.15286</v>
      </c>
      <c r="M483">
        <f t="shared" si="14"/>
        <v>9.4071385359951604E-2</v>
      </c>
      <c r="N483">
        <f t="shared" si="15"/>
        <v>0.41938317843436446</v>
      </c>
    </row>
    <row r="484" spans="1:14" x14ac:dyDescent="0.2">
      <c r="A484" s="96">
        <v>50583</v>
      </c>
      <c r="B484" s="97" t="s">
        <v>168</v>
      </c>
      <c r="C484" s="97" t="s">
        <v>280</v>
      </c>
      <c r="D484" s="96" t="s">
        <v>651</v>
      </c>
      <c r="E484" s="98">
        <v>804</v>
      </c>
      <c r="F484" s="99">
        <v>0</v>
      </c>
      <c r="G484" s="98">
        <v>804</v>
      </c>
      <c r="H484" s="98">
        <v>4533</v>
      </c>
      <c r="I484" s="99">
        <v>0</v>
      </c>
      <c r="J484" s="98">
        <v>4533</v>
      </c>
      <c r="K484" s="100">
        <v>0.17737</v>
      </c>
      <c r="M484">
        <f t="shared" si="14"/>
        <v>0</v>
      </c>
      <c r="N484">
        <f t="shared" si="15"/>
        <v>0</v>
      </c>
    </row>
    <row r="485" spans="1:14" x14ac:dyDescent="0.2">
      <c r="A485" s="96">
        <v>50584</v>
      </c>
      <c r="B485" s="97" t="s">
        <v>168</v>
      </c>
      <c r="C485" s="97" t="s">
        <v>280</v>
      </c>
      <c r="D485" s="96" t="s">
        <v>652</v>
      </c>
      <c r="E485" s="98">
        <v>214</v>
      </c>
      <c r="F485" s="99">
        <v>0</v>
      </c>
      <c r="G485" s="98">
        <v>214</v>
      </c>
      <c r="H485" s="98">
        <v>1088</v>
      </c>
      <c r="I485" s="99">
        <v>4</v>
      </c>
      <c r="J485" s="98">
        <v>1092</v>
      </c>
      <c r="K485" s="100">
        <v>0.19597000000000001</v>
      </c>
      <c r="M485">
        <f t="shared" si="14"/>
        <v>0</v>
      </c>
      <c r="N485">
        <f t="shared" si="15"/>
        <v>3.663003663003663E-3</v>
      </c>
    </row>
    <row r="486" spans="1:14" x14ac:dyDescent="0.2">
      <c r="A486" s="96">
        <v>50586</v>
      </c>
      <c r="B486" s="97" t="s">
        <v>168</v>
      </c>
      <c r="C486" s="97" t="s">
        <v>280</v>
      </c>
      <c r="D486" s="96" t="s">
        <v>653</v>
      </c>
      <c r="E486" s="98">
        <v>1154</v>
      </c>
      <c r="F486" s="99">
        <v>55</v>
      </c>
      <c r="G486" s="98">
        <v>1209</v>
      </c>
      <c r="H486" s="98">
        <v>5123</v>
      </c>
      <c r="I486" s="99">
        <v>2006</v>
      </c>
      <c r="J486" s="98">
        <v>7129</v>
      </c>
      <c r="K486" s="100">
        <v>0.16958999999999999</v>
      </c>
      <c r="M486">
        <f t="shared" si="14"/>
        <v>4.5492142266335814E-2</v>
      </c>
      <c r="N486">
        <f t="shared" si="15"/>
        <v>0.28138588862393044</v>
      </c>
    </row>
    <row r="487" spans="1:14" x14ac:dyDescent="0.2">
      <c r="A487" s="96">
        <v>50588</v>
      </c>
      <c r="B487" s="97" t="s">
        <v>168</v>
      </c>
      <c r="C487" s="97" t="s">
        <v>280</v>
      </c>
      <c r="D487" s="96" t="s">
        <v>654</v>
      </c>
      <c r="E487" s="98">
        <v>523</v>
      </c>
      <c r="F487" s="99">
        <v>0</v>
      </c>
      <c r="G487" s="98">
        <v>523</v>
      </c>
      <c r="H487" s="98">
        <v>4445</v>
      </c>
      <c r="I487" s="99">
        <v>0</v>
      </c>
      <c r="J487" s="98">
        <v>4445</v>
      </c>
      <c r="K487" s="100">
        <v>0.11766</v>
      </c>
      <c r="M487">
        <f t="shared" si="14"/>
        <v>0</v>
      </c>
      <c r="N487">
        <f t="shared" si="15"/>
        <v>0</v>
      </c>
    </row>
    <row r="488" spans="1:14" x14ac:dyDescent="0.2">
      <c r="A488" s="96">
        <v>50589</v>
      </c>
      <c r="B488" s="97" t="s">
        <v>168</v>
      </c>
      <c r="C488" s="97" t="s">
        <v>280</v>
      </c>
      <c r="D488" s="96" t="s">
        <v>655</v>
      </c>
      <c r="E488" s="98">
        <v>599</v>
      </c>
      <c r="F488" s="99">
        <v>0</v>
      </c>
      <c r="G488" s="98">
        <v>599</v>
      </c>
      <c r="H488" s="98">
        <v>5242</v>
      </c>
      <c r="I488" s="99">
        <v>0</v>
      </c>
      <c r="J488" s="98">
        <v>5242</v>
      </c>
      <c r="K488" s="100">
        <v>0.11427</v>
      </c>
      <c r="M488">
        <f t="shared" si="14"/>
        <v>0</v>
      </c>
      <c r="N488">
        <f t="shared" si="15"/>
        <v>0</v>
      </c>
    </row>
    <row r="489" spans="1:14" x14ac:dyDescent="0.2">
      <c r="A489" s="96">
        <v>50590</v>
      </c>
      <c r="B489" s="97" t="s">
        <v>402</v>
      </c>
      <c r="C489" s="97" t="s">
        <v>280</v>
      </c>
      <c r="D489" s="96" t="s">
        <v>656</v>
      </c>
      <c r="E489" s="98">
        <v>2181</v>
      </c>
      <c r="F489" s="99">
        <v>48</v>
      </c>
      <c r="G489" s="98">
        <v>2229</v>
      </c>
      <c r="H489" s="98">
        <v>9796</v>
      </c>
      <c r="I489" s="99">
        <v>1659</v>
      </c>
      <c r="J489" s="98">
        <v>11455</v>
      </c>
      <c r="K489" s="100">
        <v>0.19459000000000001</v>
      </c>
      <c r="M489">
        <f t="shared" si="14"/>
        <v>2.1534320323014805E-2</v>
      </c>
      <c r="N489">
        <f t="shared" si="15"/>
        <v>0.14482758620689656</v>
      </c>
    </row>
    <row r="490" spans="1:14" x14ac:dyDescent="0.2">
      <c r="A490" s="96">
        <v>50597</v>
      </c>
      <c r="B490" s="97" t="s">
        <v>402</v>
      </c>
      <c r="C490" s="97" t="s">
        <v>280</v>
      </c>
      <c r="D490" s="96" t="s">
        <v>657</v>
      </c>
      <c r="E490" s="98">
        <v>893</v>
      </c>
      <c r="F490" s="99">
        <v>0</v>
      </c>
      <c r="G490" s="98">
        <v>893</v>
      </c>
      <c r="H490" s="98">
        <v>6432</v>
      </c>
      <c r="I490" s="99">
        <v>0</v>
      </c>
      <c r="J490" s="98">
        <v>6432</v>
      </c>
      <c r="K490" s="100">
        <v>0.13883999999999999</v>
      </c>
      <c r="M490">
        <f t="shared" si="14"/>
        <v>0</v>
      </c>
      <c r="N490">
        <f t="shared" si="15"/>
        <v>0</v>
      </c>
    </row>
    <row r="491" spans="1:14" x14ac:dyDescent="0.2">
      <c r="A491" s="96">
        <v>50599</v>
      </c>
      <c r="B491" s="97" t="s">
        <v>402</v>
      </c>
      <c r="C491" s="97" t="s">
        <v>280</v>
      </c>
      <c r="D491" s="96" t="s">
        <v>658</v>
      </c>
      <c r="E491" s="98">
        <v>6035</v>
      </c>
      <c r="F491" s="99">
        <v>163</v>
      </c>
      <c r="G491" s="98">
        <v>6198</v>
      </c>
      <c r="H491" s="98">
        <v>36090</v>
      </c>
      <c r="I491" s="99">
        <v>5425</v>
      </c>
      <c r="J491" s="98">
        <v>41515</v>
      </c>
      <c r="K491" s="100">
        <v>0.14929999999999999</v>
      </c>
      <c r="M491">
        <f t="shared" si="14"/>
        <v>2.6298806066473057E-2</v>
      </c>
      <c r="N491">
        <f t="shared" si="15"/>
        <v>0.13067565940021678</v>
      </c>
    </row>
    <row r="492" spans="1:14" x14ac:dyDescent="0.2">
      <c r="A492" s="96">
        <v>50601</v>
      </c>
      <c r="B492" s="97" t="s">
        <v>168</v>
      </c>
      <c r="C492" s="97" t="s">
        <v>280</v>
      </c>
      <c r="D492" s="96" t="s">
        <v>659</v>
      </c>
      <c r="E492" s="98">
        <v>5477</v>
      </c>
      <c r="F492" s="99">
        <v>18</v>
      </c>
      <c r="G492" s="98">
        <v>5495</v>
      </c>
      <c r="H492" s="98">
        <v>32448</v>
      </c>
      <c r="I492" s="99">
        <v>2154</v>
      </c>
      <c r="J492" s="98">
        <v>34602</v>
      </c>
      <c r="K492" s="100">
        <v>0.15881000000000001</v>
      </c>
      <c r="M492">
        <f t="shared" si="14"/>
        <v>3.2757051865332119E-3</v>
      </c>
      <c r="N492">
        <f t="shared" si="15"/>
        <v>6.2250736951621297E-2</v>
      </c>
    </row>
    <row r="493" spans="1:14" x14ac:dyDescent="0.2">
      <c r="A493" s="96">
        <v>50603</v>
      </c>
      <c r="B493" s="97" t="s">
        <v>405</v>
      </c>
      <c r="C493" s="97" t="s">
        <v>280</v>
      </c>
      <c r="D493" s="96" t="s">
        <v>660</v>
      </c>
      <c r="E493" s="98">
        <v>1626</v>
      </c>
      <c r="F493" s="99">
        <v>295</v>
      </c>
      <c r="G493" s="98">
        <v>1921</v>
      </c>
      <c r="H493" s="98">
        <v>23290</v>
      </c>
      <c r="I493" s="99">
        <v>13956</v>
      </c>
      <c r="J493" s="98">
        <v>37246</v>
      </c>
      <c r="K493" s="100">
        <v>5.1580000000000001E-2</v>
      </c>
      <c r="M493">
        <f t="shared" si="14"/>
        <v>0.15356585111920876</v>
      </c>
      <c r="N493">
        <f t="shared" si="15"/>
        <v>0.37469795414272672</v>
      </c>
    </row>
    <row r="494" spans="1:14" x14ac:dyDescent="0.2">
      <c r="A494" s="96">
        <v>50604</v>
      </c>
      <c r="B494" s="97" t="s">
        <v>168</v>
      </c>
      <c r="C494" s="97" t="s">
        <v>280</v>
      </c>
      <c r="D494" s="96" t="s">
        <v>661</v>
      </c>
      <c r="E494" s="98">
        <v>362</v>
      </c>
      <c r="F494" s="99">
        <v>105</v>
      </c>
      <c r="G494" s="98">
        <v>467</v>
      </c>
      <c r="H494" s="98">
        <v>4457</v>
      </c>
      <c r="I494" s="99">
        <v>4318</v>
      </c>
      <c r="J494" s="98">
        <v>8775</v>
      </c>
      <c r="K494" s="100">
        <v>5.3220000000000003E-2</v>
      </c>
      <c r="M494">
        <f t="shared" si="14"/>
        <v>0.22483940042826553</v>
      </c>
      <c r="N494">
        <f t="shared" si="15"/>
        <v>0.4920797720797721</v>
      </c>
    </row>
    <row r="495" spans="1:14" x14ac:dyDescent="0.2">
      <c r="A495" s="96">
        <v>50608</v>
      </c>
      <c r="B495" s="97" t="s">
        <v>168</v>
      </c>
      <c r="C495" s="97" t="s">
        <v>280</v>
      </c>
      <c r="D495" s="96" t="s">
        <v>662</v>
      </c>
      <c r="E495" s="98">
        <v>1865</v>
      </c>
      <c r="F495" s="99">
        <v>0</v>
      </c>
      <c r="G495" s="98">
        <v>1865</v>
      </c>
      <c r="H495" s="98">
        <v>6313</v>
      </c>
      <c r="I495" s="99">
        <v>0</v>
      </c>
      <c r="J495" s="98">
        <v>6313</v>
      </c>
      <c r="K495" s="100">
        <v>0.29542000000000002</v>
      </c>
      <c r="M495">
        <f t="shared" si="14"/>
        <v>0</v>
      </c>
      <c r="N495">
        <f t="shared" si="15"/>
        <v>0</v>
      </c>
    </row>
    <row r="496" spans="1:14" x14ac:dyDescent="0.2">
      <c r="A496" s="96">
        <v>50609</v>
      </c>
      <c r="B496" s="97" t="s">
        <v>168</v>
      </c>
      <c r="C496" s="97" t="s">
        <v>280</v>
      </c>
      <c r="D496" s="96" t="s">
        <v>663</v>
      </c>
      <c r="E496" s="98">
        <v>143</v>
      </c>
      <c r="F496" s="99">
        <v>253</v>
      </c>
      <c r="G496" s="98">
        <v>396</v>
      </c>
      <c r="H496" s="98">
        <v>1616</v>
      </c>
      <c r="I496" s="99">
        <v>14992</v>
      </c>
      <c r="J496" s="98">
        <v>16608</v>
      </c>
      <c r="K496" s="100">
        <v>2.384E-2</v>
      </c>
      <c r="M496">
        <f t="shared" si="14"/>
        <v>0.63888888888888884</v>
      </c>
      <c r="N496">
        <f t="shared" si="15"/>
        <v>0.90269749518304432</v>
      </c>
    </row>
    <row r="497" spans="1:14" x14ac:dyDescent="0.2">
      <c r="A497" s="96">
        <v>50616</v>
      </c>
      <c r="B497" s="97" t="s">
        <v>168</v>
      </c>
      <c r="C497" s="97" t="s">
        <v>280</v>
      </c>
      <c r="D497" s="96" t="s">
        <v>664</v>
      </c>
      <c r="E497" s="98">
        <v>483</v>
      </c>
      <c r="F497" s="99">
        <v>0</v>
      </c>
      <c r="G497" s="98">
        <v>483</v>
      </c>
      <c r="H497" s="98">
        <v>9601</v>
      </c>
      <c r="I497" s="99">
        <v>0</v>
      </c>
      <c r="J497" s="98">
        <v>9601</v>
      </c>
      <c r="K497" s="100">
        <v>5.0310000000000001E-2</v>
      </c>
      <c r="M497">
        <f t="shared" si="14"/>
        <v>0</v>
      </c>
      <c r="N497">
        <f t="shared" si="15"/>
        <v>0</v>
      </c>
    </row>
    <row r="498" spans="1:14" x14ac:dyDescent="0.2">
      <c r="A498" s="96">
        <v>50618</v>
      </c>
      <c r="B498" s="97" t="s">
        <v>168</v>
      </c>
      <c r="C498" s="97" t="s">
        <v>280</v>
      </c>
      <c r="D498" s="96" t="s">
        <v>665</v>
      </c>
      <c r="E498" s="98">
        <v>59</v>
      </c>
      <c r="F498" s="99">
        <v>0</v>
      </c>
      <c r="G498" s="98">
        <v>59</v>
      </c>
      <c r="H498" s="98">
        <v>422</v>
      </c>
      <c r="I498" s="99">
        <v>0</v>
      </c>
      <c r="J498" s="98">
        <v>422</v>
      </c>
      <c r="K498" s="100">
        <v>0.13980999999999999</v>
      </c>
      <c r="M498">
        <f t="shared" si="14"/>
        <v>0</v>
      </c>
      <c r="N498">
        <f t="shared" si="15"/>
        <v>0</v>
      </c>
    </row>
    <row r="499" spans="1:14" x14ac:dyDescent="0.2">
      <c r="A499" s="96">
        <v>50624</v>
      </c>
      <c r="B499" s="97" t="s">
        <v>402</v>
      </c>
      <c r="C499" s="97" t="s">
        <v>280</v>
      </c>
      <c r="D499" s="96" t="s">
        <v>666</v>
      </c>
      <c r="E499" s="98">
        <v>1859</v>
      </c>
      <c r="F499" s="99">
        <v>0</v>
      </c>
      <c r="G499" s="98">
        <v>1859</v>
      </c>
      <c r="H499" s="98">
        <v>18129</v>
      </c>
      <c r="I499" s="99">
        <v>0</v>
      </c>
      <c r="J499" s="98">
        <v>18129</v>
      </c>
      <c r="K499" s="100">
        <v>0.10254000000000001</v>
      </c>
      <c r="M499">
        <f t="shared" si="14"/>
        <v>0</v>
      </c>
      <c r="N499">
        <f t="shared" si="15"/>
        <v>0</v>
      </c>
    </row>
    <row r="500" spans="1:14" x14ac:dyDescent="0.2">
      <c r="A500" s="96">
        <v>50625</v>
      </c>
      <c r="B500" s="97" t="s">
        <v>402</v>
      </c>
      <c r="C500" s="97" t="s">
        <v>280</v>
      </c>
      <c r="D500" s="96" t="s">
        <v>667</v>
      </c>
      <c r="E500" s="98">
        <v>25345</v>
      </c>
      <c r="F500" s="99">
        <v>56</v>
      </c>
      <c r="G500" s="98">
        <v>25401</v>
      </c>
      <c r="H500" s="98">
        <v>112243</v>
      </c>
      <c r="I500" s="99">
        <v>2353</v>
      </c>
      <c r="J500" s="98">
        <v>114596</v>
      </c>
      <c r="K500" s="100">
        <v>0.22166</v>
      </c>
      <c r="M500">
        <f t="shared" si="14"/>
        <v>2.2046376126924135E-3</v>
      </c>
      <c r="N500">
        <f t="shared" si="15"/>
        <v>2.0533002897134282E-2</v>
      </c>
    </row>
    <row r="501" spans="1:14" x14ac:dyDescent="0.2">
      <c r="A501" s="96">
        <v>50633</v>
      </c>
      <c r="B501" s="97" t="s">
        <v>168</v>
      </c>
      <c r="C501" s="97" t="s">
        <v>280</v>
      </c>
      <c r="D501" s="96" t="s">
        <v>668</v>
      </c>
      <c r="E501" s="98">
        <v>646</v>
      </c>
      <c r="F501" s="99">
        <v>0</v>
      </c>
      <c r="G501" s="98">
        <v>646</v>
      </c>
      <c r="H501" s="98">
        <v>11838</v>
      </c>
      <c r="I501" s="99">
        <v>0</v>
      </c>
      <c r="J501" s="98">
        <v>11838</v>
      </c>
      <c r="K501" s="100">
        <v>5.457E-2</v>
      </c>
      <c r="M501">
        <f t="shared" si="14"/>
        <v>0</v>
      </c>
      <c r="N501">
        <f t="shared" si="15"/>
        <v>0</v>
      </c>
    </row>
    <row r="502" spans="1:14" x14ac:dyDescent="0.2">
      <c r="A502" s="96">
        <v>50636</v>
      </c>
      <c r="B502" s="97" t="s">
        <v>402</v>
      </c>
      <c r="C502" s="97" t="s">
        <v>280</v>
      </c>
      <c r="D502" s="96" t="s">
        <v>669</v>
      </c>
      <c r="E502" s="98">
        <v>702</v>
      </c>
      <c r="F502" s="99">
        <v>0</v>
      </c>
      <c r="G502" s="98">
        <v>702</v>
      </c>
      <c r="H502" s="98">
        <v>9707</v>
      </c>
      <c r="I502" s="99">
        <v>0</v>
      </c>
      <c r="J502" s="98">
        <v>9707</v>
      </c>
      <c r="K502" s="100">
        <v>7.2319999999999995E-2</v>
      </c>
      <c r="M502">
        <f t="shared" si="14"/>
        <v>0</v>
      </c>
      <c r="N502">
        <f t="shared" si="15"/>
        <v>0</v>
      </c>
    </row>
    <row r="503" spans="1:14" x14ac:dyDescent="0.2">
      <c r="A503" s="96">
        <v>50641</v>
      </c>
      <c r="B503" s="97" t="s">
        <v>402</v>
      </c>
      <c r="C503" s="97" t="s">
        <v>280</v>
      </c>
      <c r="D503" s="96" t="s">
        <v>670</v>
      </c>
      <c r="E503" s="98">
        <v>2130</v>
      </c>
      <c r="F503" s="99">
        <v>0</v>
      </c>
      <c r="G503" s="98">
        <v>2130</v>
      </c>
      <c r="H503" s="98">
        <v>5933</v>
      </c>
      <c r="I503" s="99">
        <v>0</v>
      </c>
      <c r="J503" s="98">
        <v>5933</v>
      </c>
      <c r="K503" s="100">
        <v>0.35901</v>
      </c>
      <c r="M503">
        <f t="shared" si="14"/>
        <v>0</v>
      </c>
      <c r="N503">
        <f t="shared" si="15"/>
        <v>0</v>
      </c>
    </row>
    <row r="504" spans="1:14" x14ac:dyDescent="0.2">
      <c r="A504" s="96">
        <v>50644</v>
      </c>
      <c r="B504" s="97" t="s">
        <v>168</v>
      </c>
      <c r="C504" s="97" t="s">
        <v>280</v>
      </c>
      <c r="D504" s="96" t="s">
        <v>671</v>
      </c>
      <c r="E504" s="98">
        <v>4910</v>
      </c>
      <c r="F504" s="99">
        <v>0</v>
      </c>
      <c r="G504" s="98">
        <v>4910</v>
      </c>
      <c r="H504" s="98">
        <v>15954</v>
      </c>
      <c r="I504" s="99">
        <v>0</v>
      </c>
      <c r="J504" s="98">
        <v>15954</v>
      </c>
      <c r="K504" s="100">
        <v>0.30775999999999998</v>
      </c>
      <c r="M504">
        <f t="shared" si="14"/>
        <v>0</v>
      </c>
      <c r="N504">
        <f t="shared" si="15"/>
        <v>0</v>
      </c>
    </row>
    <row r="505" spans="1:14" x14ac:dyDescent="0.2">
      <c r="A505" s="96">
        <v>50660</v>
      </c>
      <c r="B505" s="97" t="s">
        <v>168</v>
      </c>
      <c r="C505" s="97" t="s">
        <v>280</v>
      </c>
      <c r="D505" s="96" t="s">
        <v>672</v>
      </c>
      <c r="E505" s="98">
        <v>856</v>
      </c>
      <c r="F505" s="99">
        <v>0</v>
      </c>
      <c r="G505" s="98">
        <v>856</v>
      </c>
      <c r="H505" s="98">
        <v>7023</v>
      </c>
      <c r="I505" s="99">
        <v>0</v>
      </c>
      <c r="J505" s="98">
        <v>7023</v>
      </c>
      <c r="K505" s="100">
        <v>0.12189</v>
      </c>
      <c r="M505">
        <f t="shared" si="14"/>
        <v>0</v>
      </c>
      <c r="N505">
        <f t="shared" si="15"/>
        <v>0</v>
      </c>
    </row>
    <row r="506" spans="1:14" x14ac:dyDescent="0.2">
      <c r="A506" s="96">
        <v>50662</v>
      </c>
      <c r="B506" s="97" t="s">
        <v>402</v>
      </c>
      <c r="C506" s="97" t="s">
        <v>280</v>
      </c>
      <c r="D506" s="96" t="s">
        <v>673</v>
      </c>
      <c r="E506" s="98">
        <v>1</v>
      </c>
      <c r="F506" s="99">
        <v>0</v>
      </c>
      <c r="G506" s="98">
        <v>1</v>
      </c>
      <c r="H506" s="98">
        <v>139</v>
      </c>
      <c r="I506" s="99">
        <v>0</v>
      </c>
      <c r="J506" s="98">
        <v>139</v>
      </c>
      <c r="K506" s="100">
        <v>7.1900000000000002E-3</v>
      </c>
      <c r="M506">
        <f t="shared" si="14"/>
        <v>0</v>
      </c>
      <c r="N506">
        <f t="shared" si="15"/>
        <v>0</v>
      </c>
    </row>
    <row r="507" spans="1:14" x14ac:dyDescent="0.2">
      <c r="A507" s="96">
        <v>50663</v>
      </c>
      <c r="B507" s="97" t="s">
        <v>402</v>
      </c>
      <c r="C507" s="97" t="s">
        <v>280</v>
      </c>
      <c r="D507" s="96" t="s">
        <v>674</v>
      </c>
      <c r="E507" s="98">
        <v>4043</v>
      </c>
      <c r="F507" s="99">
        <v>8</v>
      </c>
      <c r="G507" s="98">
        <v>4051</v>
      </c>
      <c r="H507" s="98">
        <v>12653</v>
      </c>
      <c r="I507" s="99">
        <v>16</v>
      </c>
      <c r="J507" s="98">
        <v>12669</v>
      </c>
      <c r="K507" s="100">
        <v>0.31975999999999999</v>
      </c>
      <c r="M507">
        <f t="shared" si="14"/>
        <v>1.9748210318439891E-3</v>
      </c>
      <c r="N507">
        <f t="shared" si="15"/>
        <v>1.2629252506117293E-3</v>
      </c>
    </row>
    <row r="508" spans="1:14" x14ac:dyDescent="0.2">
      <c r="A508" s="96">
        <v>50667</v>
      </c>
      <c r="B508" s="97" t="s">
        <v>402</v>
      </c>
      <c r="C508" s="97" t="s">
        <v>280</v>
      </c>
      <c r="D508" s="96" t="s">
        <v>675</v>
      </c>
      <c r="E508" s="98">
        <v>0</v>
      </c>
      <c r="F508" s="99">
        <v>0</v>
      </c>
      <c r="G508" s="98">
        <v>0</v>
      </c>
      <c r="H508" s="98">
        <v>209</v>
      </c>
      <c r="I508" s="99">
        <v>0</v>
      </c>
      <c r="J508" s="98">
        <v>209</v>
      </c>
      <c r="K508" s="100">
        <v>0</v>
      </c>
      <c r="M508" t="e">
        <f t="shared" si="14"/>
        <v>#DIV/0!</v>
      </c>
      <c r="N508">
        <f t="shared" si="15"/>
        <v>0</v>
      </c>
    </row>
    <row r="509" spans="1:14" x14ac:dyDescent="0.2">
      <c r="A509" s="96">
        <v>50668</v>
      </c>
      <c r="B509" s="97" t="s">
        <v>405</v>
      </c>
      <c r="C509" s="97" t="s">
        <v>280</v>
      </c>
      <c r="D509" s="96" t="s">
        <v>676</v>
      </c>
      <c r="E509" s="98">
        <v>67</v>
      </c>
      <c r="F509" s="99">
        <v>0</v>
      </c>
      <c r="G509" s="98">
        <v>67</v>
      </c>
      <c r="H509" s="98">
        <v>525</v>
      </c>
      <c r="I509" s="99">
        <v>0</v>
      </c>
      <c r="J509" s="98">
        <v>525</v>
      </c>
      <c r="K509" s="100">
        <v>0.12762000000000001</v>
      </c>
      <c r="M509">
        <f t="shared" si="14"/>
        <v>0</v>
      </c>
      <c r="N509">
        <f t="shared" si="15"/>
        <v>0</v>
      </c>
    </row>
    <row r="510" spans="1:14" x14ac:dyDescent="0.2">
      <c r="A510" s="96">
        <v>50674</v>
      </c>
      <c r="B510" s="97" t="s">
        <v>168</v>
      </c>
      <c r="C510" s="97" t="s">
        <v>280</v>
      </c>
      <c r="D510" s="96" t="s">
        <v>677</v>
      </c>
      <c r="E510" s="98">
        <v>341</v>
      </c>
      <c r="F510" s="99">
        <v>548</v>
      </c>
      <c r="G510" s="98">
        <v>889</v>
      </c>
      <c r="H510" s="98">
        <v>3376</v>
      </c>
      <c r="I510" s="99">
        <v>17244</v>
      </c>
      <c r="J510" s="98">
        <v>20620</v>
      </c>
      <c r="K510" s="100">
        <v>4.3110000000000002E-2</v>
      </c>
      <c r="M510">
        <f t="shared" si="14"/>
        <v>0.6164229471316085</v>
      </c>
      <c r="N510">
        <f t="shared" si="15"/>
        <v>0.83627546071774972</v>
      </c>
    </row>
    <row r="511" spans="1:14" x14ac:dyDescent="0.2">
      <c r="A511" s="96">
        <v>50677</v>
      </c>
      <c r="B511" s="97" t="s">
        <v>168</v>
      </c>
      <c r="C511" s="97" t="s">
        <v>280</v>
      </c>
      <c r="D511" s="96" t="s">
        <v>481</v>
      </c>
      <c r="E511" s="98">
        <v>165</v>
      </c>
      <c r="F511" s="99">
        <v>552</v>
      </c>
      <c r="G511" s="98">
        <v>717</v>
      </c>
      <c r="H511" s="98">
        <v>1660</v>
      </c>
      <c r="I511" s="99">
        <v>26488</v>
      </c>
      <c r="J511" s="98">
        <v>28148</v>
      </c>
      <c r="K511" s="100">
        <v>2.547E-2</v>
      </c>
      <c r="M511">
        <f t="shared" si="14"/>
        <v>0.76987447698744771</v>
      </c>
      <c r="N511">
        <f t="shared" si="15"/>
        <v>0.94102600540002845</v>
      </c>
    </row>
    <row r="512" spans="1:14" x14ac:dyDescent="0.2">
      <c r="A512" s="96">
        <v>50678</v>
      </c>
      <c r="B512" s="97" t="s">
        <v>402</v>
      </c>
      <c r="C512" s="97" t="s">
        <v>280</v>
      </c>
      <c r="D512" s="96" t="s">
        <v>678</v>
      </c>
      <c r="E512" s="98">
        <v>2067</v>
      </c>
      <c r="F512" s="99">
        <v>259</v>
      </c>
      <c r="G512" s="98">
        <v>2326</v>
      </c>
      <c r="H512" s="98">
        <v>8025</v>
      </c>
      <c r="I512" s="99">
        <v>11583</v>
      </c>
      <c r="J512" s="98">
        <v>19608</v>
      </c>
      <c r="K512" s="100">
        <v>0.11863</v>
      </c>
      <c r="M512">
        <f t="shared" si="14"/>
        <v>0.1113499570077386</v>
      </c>
      <c r="N512">
        <f t="shared" si="15"/>
        <v>0.59072827417380658</v>
      </c>
    </row>
    <row r="513" spans="1:14" x14ac:dyDescent="0.2">
      <c r="A513" s="96">
        <v>50680</v>
      </c>
      <c r="B513" s="97" t="s">
        <v>402</v>
      </c>
      <c r="C513" s="97" t="s">
        <v>280</v>
      </c>
      <c r="D513" s="96" t="s">
        <v>679</v>
      </c>
      <c r="E513" s="98">
        <v>951</v>
      </c>
      <c r="F513" s="99">
        <v>0</v>
      </c>
      <c r="G513" s="98">
        <v>951</v>
      </c>
      <c r="H513" s="98">
        <v>7983</v>
      </c>
      <c r="I513" s="99">
        <v>0</v>
      </c>
      <c r="J513" s="98">
        <v>7983</v>
      </c>
      <c r="K513" s="100">
        <v>0.11913</v>
      </c>
      <c r="M513">
        <f t="shared" si="14"/>
        <v>0</v>
      </c>
      <c r="N513">
        <f t="shared" si="15"/>
        <v>0</v>
      </c>
    </row>
    <row r="514" spans="1:14" x14ac:dyDescent="0.2">
      <c r="A514" s="96">
        <v>50682</v>
      </c>
      <c r="B514" s="97" t="s">
        <v>405</v>
      </c>
      <c r="C514" s="97" t="s">
        <v>280</v>
      </c>
      <c r="D514" s="96" t="s">
        <v>680</v>
      </c>
      <c r="E514" s="98">
        <v>146</v>
      </c>
      <c r="F514" s="99">
        <v>0</v>
      </c>
      <c r="G514" s="98">
        <v>146</v>
      </c>
      <c r="H514" s="98">
        <v>443</v>
      </c>
      <c r="I514" s="99">
        <v>0</v>
      </c>
      <c r="J514" s="98">
        <v>443</v>
      </c>
      <c r="K514" s="100">
        <v>0.32956999999999997</v>
      </c>
      <c r="M514">
        <f t="shared" si="14"/>
        <v>0</v>
      </c>
      <c r="N514">
        <f t="shared" si="15"/>
        <v>0</v>
      </c>
    </row>
    <row r="515" spans="1:14" x14ac:dyDescent="0.2">
      <c r="A515" s="96">
        <v>50684</v>
      </c>
      <c r="B515" s="97" t="s">
        <v>402</v>
      </c>
      <c r="C515" s="97" t="s">
        <v>280</v>
      </c>
      <c r="D515" s="96" t="s">
        <v>681</v>
      </c>
      <c r="E515" s="98">
        <v>1191</v>
      </c>
      <c r="F515" s="99">
        <v>0</v>
      </c>
      <c r="G515" s="98">
        <v>1191</v>
      </c>
      <c r="H515" s="98">
        <v>9842</v>
      </c>
      <c r="I515" s="99">
        <v>0</v>
      </c>
      <c r="J515" s="98">
        <v>9842</v>
      </c>
      <c r="K515" s="100">
        <v>0.12101000000000001</v>
      </c>
      <c r="M515">
        <f t="shared" si="14"/>
        <v>0</v>
      </c>
      <c r="N515">
        <f t="shared" si="15"/>
        <v>0</v>
      </c>
    </row>
    <row r="516" spans="1:14" x14ac:dyDescent="0.2">
      <c r="A516" s="96">
        <v>50686</v>
      </c>
      <c r="B516" s="97" t="s">
        <v>168</v>
      </c>
      <c r="C516" s="97" t="s">
        <v>280</v>
      </c>
      <c r="D516" s="96" t="s">
        <v>682</v>
      </c>
      <c r="E516" s="98">
        <v>119</v>
      </c>
      <c r="F516" s="99">
        <v>714</v>
      </c>
      <c r="G516" s="98">
        <v>833</v>
      </c>
      <c r="H516" s="98">
        <v>2548</v>
      </c>
      <c r="I516" s="99">
        <v>18684</v>
      </c>
      <c r="J516" s="98">
        <v>21232</v>
      </c>
      <c r="K516" s="100">
        <v>3.9230000000000001E-2</v>
      </c>
      <c r="M516">
        <f t="shared" ref="M516:M579" si="16">F516/G516</f>
        <v>0.8571428571428571</v>
      </c>
      <c r="N516">
        <f t="shared" ref="N516:N579" si="17">I516/J516</f>
        <v>0.87999246420497368</v>
      </c>
    </row>
    <row r="517" spans="1:14" x14ac:dyDescent="0.2">
      <c r="A517" s="96">
        <v>50688</v>
      </c>
      <c r="B517" s="97" t="s">
        <v>405</v>
      </c>
      <c r="C517" s="97" t="s">
        <v>280</v>
      </c>
      <c r="D517" s="96" t="s">
        <v>683</v>
      </c>
      <c r="E517" s="98">
        <v>694</v>
      </c>
      <c r="F517" s="99">
        <v>0</v>
      </c>
      <c r="G517" s="98">
        <v>694</v>
      </c>
      <c r="H517" s="98">
        <v>5517</v>
      </c>
      <c r="I517" s="99">
        <v>519</v>
      </c>
      <c r="J517" s="98">
        <v>6036</v>
      </c>
      <c r="K517" s="100">
        <v>0.11498</v>
      </c>
      <c r="M517">
        <f t="shared" si="16"/>
        <v>0</v>
      </c>
      <c r="N517">
        <f t="shared" si="17"/>
        <v>8.5984095427435389E-2</v>
      </c>
    </row>
    <row r="518" spans="1:14" x14ac:dyDescent="0.2">
      <c r="A518" s="96">
        <v>50689</v>
      </c>
      <c r="B518" s="97" t="s">
        <v>168</v>
      </c>
      <c r="C518" s="97" t="s">
        <v>280</v>
      </c>
      <c r="D518" s="96" t="s">
        <v>684</v>
      </c>
      <c r="E518" s="98">
        <v>337</v>
      </c>
      <c r="F518" s="99">
        <v>0</v>
      </c>
      <c r="G518" s="98">
        <v>337</v>
      </c>
      <c r="H518" s="98">
        <v>8528</v>
      </c>
      <c r="I518" s="99">
        <v>0</v>
      </c>
      <c r="J518" s="98">
        <v>8528</v>
      </c>
      <c r="K518" s="100">
        <v>3.952E-2</v>
      </c>
      <c r="M518">
        <f t="shared" si="16"/>
        <v>0</v>
      </c>
      <c r="N518">
        <f t="shared" si="17"/>
        <v>0</v>
      </c>
    </row>
    <row r="519" spans="1:14" x14ac:dyDescent="0.2">
      <c r="A519" s="96">
        <v>50690</v>
      </c>
      <c r="B519" s="97" t="s">
        <v>168</v>
      </c>
      <c r="C519" s="97" t="s">
        <v>280</v>
      </c>
      <c r="D519" s="96" t="s">
        <v>685</v>
      </c>
      <c r="E519" s="98">
        <v>115</v>
      </c>
      <c r="F519" s="99">
        <v>11</v>
      </c>
      <c r="G519" s="98">
        <v>126</v>
      </c>
      <c r="H519" s="98">
        <v>1682</v>
      </c>
      <c r="I519" s="99">
        <v>1661</v>
      </c>
      <c r="J519" s="98">
        <v>3343</v>
      </c>
      <c r="K519" s="100">
        <v>3.7690000000000001E-2</v>
      </c>
      <c r="M519">
        <f t="shared" si="16"/>
        <v>8.7301587301587297E-2</v>
      </c>
      <c r="N519">
        <f t="shared" si="17"/>
        <v>0.49685910858510318</v>
      </c>
    </row>
    <row r="520" spans="1:14" x14ac:dyDescent="0.2">
      <c r="A520" s="96">
        <v>50693</v>
      </c>
      <c r="B520" s="97" t="s">
        <v>168</v>
      </c>
      <c r="C520" s="97" t="s">
        <v>280</v>
      </c>
      <c r="D520" s="96" t="s">
        <v>686</v>
      </c>
      <c r="E520" s="98">
        <v>1703</v>
      </c>
      <c r="F520" s="99">
        <v>0</v>
      </c>
      <c r="G520" s="98">
        <v>1703</v>
      </c>
      <c r="H520" s="98">
        <v>6135</v>
      </c>
      <c r="I520" s="99">
        <v>5</v>
      </c>
      <c r="J520" s="98">
        <v>6140</v>
      </c>
      <c r="K520" s="100">
        <v>0.27736</v>
      </c>
      <c r="M520">
        <f t="shared" si="16"/>
        <v>0</v>
      </c>
      <c r="N520">
        <f t="shared" si="17"/>
        <v>8.1433224755700329E-4</v>
      </c>
    </row>
    <row r="521" spans="1:14" x14ac:dyDescent="0.2">
      <c r="A521" s="96">
        <v>50694</v>
      </c>
      <c r="B521" s="97" t="s">
        <v>402</v>
      </c>
      <c r="C521" s="97" t="s">
        <v>280</v>
      </c>
      <c r="D521" s="96" t="s">
        <v>687</v>
      </c>
      <c r="E521" s="98">
        <v>1886</v>
      </c>
      <c r="F521" s="99">
        <v>0</v>
      </c>
      <c r="G521" s="98">
        <v>1886</v>
      </c>
      <c r="H521" s="98">
        <v>6802</v>
      </c>
      <c r="I521" s="99">
        <v>0</v>
      </c>
      <c r="J521" s="98">
        <v>6802</v>
      </c>
      <c r="K521" s="100">
        <v>0.27727000000000002</v>
      </c>
      <c r="M521">
        <f t="shared" si="16"/>
        <v>0</v>
      </c>
      <c r="N521">
        <f t="shared" si="17"/>
        <v>0</v>
      </c>
    </row>
    <row r="522" spans="1:14" x14ac:dyDescent="0.2">
      <c r="A522" s="96">
        <v>50696</v>
      </c>
      <c r="B522" s="97" t="s">
        <v>168</v>
      </c>
      <c r="C522" s="97" t="s">
        <v>280</v>
      </c>
      <c r="D522" s="96" t="s">
        <v>688</v>
      </c>
      <c r="E522" s="98">
        <v>3988</v>
      </c>
      <c r="F522" s="99">
        <v>26</v>
      </c>
      <c r="G522" s="98">
        <v>4014</v>
      </c>
      <c r="H522" s="98">
        <v>21106</v>
      </c>
      <c r="I522" s="99">
        <v>3420</v>
      </c>
      <c r="J522" s="98">
        <v>24526</v>
      </c>
      <c r="K522" s="100">
        <v>0.16366</v>
      </c>
      <c r="M522">
        <f t="shared" si="16"/>
        <v>6.4773293472845045E-3</v>
      </c>
      <c r="N522">
        <f t="shared" si="17"/>
        <v>0.1394438555002854</v>
      </c>
    </row>
    <row r="523" spans="1:14" x14ac:dyDescent="0.2">
      <c r="A523" s="96">
        <v>50697</v>
      </c>
      <c r="B523" s="97" t="s">
        <v>168</v>
      </c>
      <c r="C523" s="97" t="s">
        <v>280</v>
      </c>
      <c r="D523" s="96" t="s">
        <v>689</v>
      </c>
      <c r="E523" s="98">
        <v>7</v>
      </c>
      <c r="F523" s="99">
        <v>0</v>
      </c>
      <c r="G523" s="98">
        <v>7</v>
      </c>
      <c r="H523" s="98">
        <v>164</v>
      </c>
      <c r="I523" s="99">
        <v>0</v>
      </c>
      <c r="J523" s="98">
        <v>164</v>
      </c>
      <c r="K523" s="100">
        <v>4.2680000000000003E-2</v>
      </c>
      <c r="M523">
        <f t="shared" si="16"/>
        <v>0</v>
      </c>
      <c r="N523">
        <f t="shared" si="17"/>
        <v>0</v>
      </c>
    </row>
    <row r="524" spans="1:14" x14ac:dyDescent="0.2">
      <c r="A524" s="96">
        <v>50701</v>
      </c>
      <c r="B524" s="97" t="s">
        <v>168</v>
      </c>
      <c r="C524" s="97" t="s">
        <v>280</v>
      </c>
      <c r="D524" s="96" t="s">
        <v>690</v>
      </c>
      <c r="E524" s="98">
        <v>1724</v>
      </c>
      <c r="F524" s="99">
        <v>0</v>
      </c>
      <c r="G524" s="98">
        <v>1724</v>
      </c>
      <c r="H524" s="98">
        <v>16791</v>
      </c>
      <c r="I524" s="99">
        <v>0</v>
      </c>
      <c r="J524" s="98">
        <v>16791</v>
      </c>
      <c r="K524" s="100">
        <v>0.10267</v>
      </c>
      <c r="M524">
        <f t="shared" si="16"/>
        <v>0</v>
      </c>
      <c r="N524">
        <f t="shared" si="17"/>
        <v>0</v>
      </c>
    </row>
    <row r="525" spans="1:14" x14ac:dyDescent="0.2">
      <c r="A525" s="96">
        <v>50704</v>
      </c>
      <c r="B525" s="97" t="s">
        <v>402</v>
      </c>
      <c r="C525" s="97" t="s">
        <v>280</v>
      </c>
      <c r="D525" s="96" t="s">
        <v>691</v>
      </c>
      <c r="E525" s="98">
        <v>4803</v>
      </c>
      <c r="F525" s="99">
        <v>0</v>
      </c>
      <c r="G525" s="98">
        <v>4803</v>
      </c>
      <c r="H525" s="98">
        <v>14731</v>
      </c>
      <c r="I525" s="99">
        <v>0</v>
      </c>
      <c r="J525" s="98">
        <v>14731</v>
      </c>
      <c r="K525" s="100">
        <v>0.32605000000000001</v>
      </c>
      <c r="M525">
        <f t="shared" si="16"/>
        <v>0</v>
      </c>
      <c r="N525">
        <f t="shared" si="17"/>
        <v>0</v>
      </c>
    </row>
    <row r="526" spans="1:14" x14ac:dyDescent="0.2">
      <c r="A526" s="96">
        <v>50708</v>
      </c>
      <c r="B526" s="97" t="s">
        <v>402</v>
      </c>
      <c r="C526" s="97" t="s">
        <v>280</v>
      </c>
      <c r="D526" s="96" t="s">
        <v>692</v>
      </c>
      <c r="E526" s="98">
        <v>58</v>
      </c>
      <c r="F526" s="99">
        <v>0</v>
      </c>
      <c r="G526" s="98">
        <v>58</v>
      </c>
      <c r="H526" s="98">
        <v>654</v>
      </c>
      <c r="I526" s="99">
        <v>18</v>
      </c>
      <c r="J526" s="98">
        <v>672</v>
      </c>
      <c r="K526" s="100">
        <v>8.6309999999999998E-2</v>
      </c>
      <c r="M526">
        <f t="shared" si="16"/>
        <v>0</v>
      </c>
      <c r="N526">
        <f t="shared" si="17"/>
        <v>2.6785714285714284E-2</v>
      </c>
    </row>
    <row r="527" spans="1:14" x14ac:dyDescent="0.2">
      <c r="A527" s="96">
        <v>50709</v>
      </c>
      <c r="B527" s="97" t="s">
        <v>168</v>
      </c>
      <c r="C527" s="97" t="s">
        <v>280</v>
      </c>
      <c r="D527" s="96" t="s">
        <v>693</v>
      </c>
      <c r="E527" s="98">
        <v>1443</v>
      </c>
      <c r="F527" s="99">
        <v>0</v>
      </c>
      <c r="G527" s="98">
        <v>1443</v>
      </c>
      <c r="H527" s="98">
        <v>9042</v>
      </c>
      <c r="I527" s="99">
        <v>0</v>
      </c>
      <c r="J527" s="98">
        <v>9042</v>
      </c>
      <c r="K527" s="100">
        <v>0.15959000000000001</v>
      </c>
      <c r="M527">
        <f t="shared" si="16"/>
        <v>0</v>
      </c>
      <c r="N527">
        <f t="shared" si="17"/>
        <v>0</v>
      </c>
    </row>
    <row r="528" spans="1:14" x14ac:dyDescent="0.2">
      <c r="A528" s="96">
        <v>50710</v>
      </c>
      <c r="B528" s="97" t="s">
        <v>168</v>
      </c>
      <c r="C528" s="97" t="s">
        <v>280</v>
      </c>
      <c r="D528" s="96" t="s">
        <v>694</v>
      </c>
      <c r="E528" s="98">
        <v>1</v>
      </c>
      <c r="F528" s="99">
        <v>18</v>
      </c>
      <c r="G528" s="98">
        <v>19</v>
      </c>
      <c r="H528" s="98">
        <v>1120</v>
      </c>
      <c r="I528" s="99">
        <v>2246</v>
      </c>
      <c r="J528" s="98">
        <v>3366</v>
      </c>
      <c r="K528" s="100">
        <v>5.64E-3</v>
      </c>
      <c r="M528">
        <f t="shared" si="16"/>
        <v>0.94736842105263153</v>
      </c>
      <c r="N528">
        <f t="shared" si="17"/>
        <v>0.66726084373143202</v>
      </c>
    </row>
    <row r="529" spans="1:14" x14ac:dyDescent="0.2">
      <c r="A529" s="96">
        <v>50714</v>
      </c>
      <c r="B529" s="97" t="s">
        <v>402</v>
      </c>
      <c r="C529" s="97" t="s">
        <v>280</v>
      </c>
      <c r="D529" s="96" t="s">
        <v>695</v>
      </c>
      <c r="E529" s="98">
        <v>17</v>
      </c>
      <c r="F529" s="99">
        <v>0</v>
      </c>
      <c r="G529" s="98">
        <v>17</v>
      </c>
      <c r="H529" s="98">
        <v>669</v>
      </c>
      <c r="I529" s="99">
        <v>0</v>
      </c>
      <c r="J529" s="98">
        <v>669</v>
      </c>
      <c r="K529" s="100">
        <v>2.5409999999999999E-2</v>
      </c>
      <c r="M529">
        <f t="shared" si="16"/>
        <v>0</v>
      </c>
      <c r="N529">
        <f t="shared" si="17"/>
        <v>0</v>
      </c>
    </row>
    <row r="530" spans="1:14" x14ac:dyDescent="0.2">
      <c r="A530" s="96">
        <v>50717</v>
      </c>
      <c r="B530" s="97" t="s">
        <v>402</v>
      </c>
      <c r="C530" s="97" t="s">
        <v>280</v>
      </c>
      <c r="D530" s="96" t="s">
        <v>696</v>
      </c>
      <c r="E530" s="98">
        <v>574</v>
      </c>
      <c r="F530" s="99">
        <v>15</v>
      </c>
      <c r="G530" s="98">
        <v>589</v>
      </c>
      <c r="H530" s="98">
        <v>3325</v>
      </c>
      <c r="I530" s="99">
        <v>83</v>
      </c>
      <c r="J530" s="98">
        <v>3408</v>
      </c>
      <c r="K530" s="100">
        <v>0.17283000000000001</v>
      </c>
      <c r="M530">
        <f t="shared" si="16"/>
        <v>2.5466893039049237E-2</v>
      </c>
      <c r="N530">
        <f t="shared" si="17"/>
        <v>2.4354460093896715E-2</v>
      </c>
    </row>
    <row r="531" spans="1:14" x14ac:dyDescent="0.2">
      <c r="A531" s="96">
        <v>50720</v>
      </c>
      <c r="B531" s="97" t="s">
        <v>168</v>
      </c>
      <c r="C531" s="97" t="s">
        <v>280</v>
      </c>
      <c r="D531" s="96" t="s">
        <v>697</v>
      </c>
      <c r="E531" s="98">
        <v>295</v>
      </c>
      <c r="F531" s="99">
        <v>0</v>
      </c>
      <c r="G531" s="98">
        <v>295</v>
      </c>
      <c r="H531" s="98">
        <v>990</v>
      </c>
      <c r="I531" s="99">
        <v>0</v>
      </c>
      <c r="J531" s="98">
        <v>990</v>
      </c>
      <c r="K531" s="100">
        <v>0.29798000000000002</v>
      </c>
      <c r="M531">
        <f t="shared" si="16"/>
        <v>0</v>
      </c>
      <c r="N531">
        <f t="shared" si="17"/>
        <v>0</v>
      </c>
    </row>
    <row r="532" spans="1:14" x14ac:dyDescent="0.2">
      <c r="A532" s="96">
        <v>50722</v>
      </c>
      <c r="B532" s="97" t="s">
        <v>402</v>
      </c>
      <c r="C532" s="97" t="s">
        <v>280</v>
      </c>
      <c r="D532" s="96" t="s">
        <v>698</v>
      </c>
      <c r="E532" s="98">
        <v>41</v>
      </c>
      <c r="F532" s="99">
        <v>0</v>
      </c>
      <c r="G532" s="98">
        <v>41</v>
      </c>
      <c r="H532" s="98">
        <v>176</v>
      </c>
      <c r="I532" s="99">
        <v>0</v>
      </c>
      <c r="J532" s="98">
        <v>176</v>
      </c>
      <c r="K532" s="100">
        <v>0.23294999999999999</v>
      </c>
      <c r="M532">
        <f t="shared" si="16"/>
        <v>0</v>
      </c>
      <c r="N532">
        <f t="shared" si="17"/>
        <v>0</v>
      </c>
    </row>
    <row r="533" spans="1:14" x14ac:dyDescent="0.2">
      <c r="A533" s="96">
        <v>50723</v>
      </c>
      <c r="B533" s="97" t="s">
        <v>168</v>
      </c>
      <c r="C533" s="97" t="s">
        <v>280</v>
      </c>
      <c r="D533" s="96" t="s">
        <v>481</v>
      </c>
      <c r="E533" s="98">
        <v>212</v>
      </c>
      <c r="F533" s="99">
        <v>0</v>
      </c>
      <c r="G533" s="98">
        <v>212</v>
      </c>
      <c r="H533" s="98">
        <v>1414</v>
      </c>
      <c r="I533" s="99">
        <v>0</v>
      </c>
      <c r="J533" s="98">
        <v>1414</v>
      </c>
      <c r="K533" s="100">
        <v>0.14993000000000001</v>
      </c>
      <c r="M533">
        <f t="shared" si="16"/>
        <v>0</v>
      </c>
      <c r="N533">
        <f t="shared" si="17"/>
        <v>0</v>
      </c>
    </row>
    <row r="534" spans="1:14" x14ac:dyDescent="0.2">
      <c r="A534" s="96">
        <v>50724</v>
      </c>
      <c r="B534" s="97" t="s">
        <v>168</v>
      </c>
      <c r="C534" s="97" t="s">
        <v>280</v>
      </c>
      <c r="D534" s="96" t="s">
        <v>699</v>
      </c>
      <c r="E534" s="98">
        <v>1024</v>
      </c>
      <c r="F534" s="99">
        <v>0</v>
      </c>
      <c r="G534" s="98">
        <v>1024</v>
      </c>
      <c r="H534" s="98">
        <v>8339</v>
      </c>
      <c r="I534" s="99">
        <v>0</v>
      </c>
      <c r="J534" s="98">
        <v>8339</v>
      </c>
      <c r="K534" s="100">
        <v>0.12280000000000001</v>
      </c>
      <c r="M534">
        <f t="shared" si="16"/>
        <v>0</v>
      </c>
      <c r="N534">
        <f t="shared" si="17"/>
        <v>0</v>
      </c>
    </row>
    <row r="535" spans="1:14" x14ac:dyDescent="0.2">
      <c r="A535" s="96">
        <v>50725</v>
      </c>
      <c r="B535" s="97" t="s">
        <v>168</v>
      </c>
      <c r="C535" s="97" t="s">
        <v>280</v>
      </c>
      <c r="D535" s="96" t="s">
        <v>700</v>
      </c>
      <c r="E535" s="98">
        <v>5388</v>
      </c>
      <c r="F535" s="99">
        <v>0</v>
      </c>
      <c r="G535" s="98">
        <v>5388</v>
      </c>
      <c r="H535" s="98">
        <v>12568</v>
      </c>
      <c r="I535" s="99">
        <v>0</v>
      </c>
      <c r="J535" s="98">
        <v>12568</v>
      </c>
      <c r="K535" s="100">
        <v>0.42870999999999998</v>
      </c>
      <c r="M535">
        <f t="shared" si="16"/>
        <v>0</v>
      </c>
      <c r="N535">
        <f t="shared" si="17"/>
        <v>0</v>
      </c>
    </row>
    <row r="536" spans="1:14" x14ac:dyDescent="0.2">
      <c r="A536" s="96">
        <v>50726</v>
      </c>
      <c r="B536" s="97" t="s">
        <v>402</v>
      </c>
      <c r="C536" s="97" t="s">
        <v>280</v>
      </c>
      <c r="D536" s="96" t="s">
        <v>701</v>
      </c>
      <c r="E536" s="98">
        <v>87</v>
      </c>
      <c r="F536" s="99">
        <v>0</v>
      </c>
      <c r="G536" s="98">
        <v>87</v>
      </c>
      <c r="H536" s="98">
        <v>1209</v>
      </c>
      <c r="I536" s="99">
        <v>0</v>
      </c>
      <c r="J536" s="98">
        <v>1209</v>
      </c>
      <c r="K536" s="100">
        <v>7.1959999999999996E-2</v>
      </c>
      <c r="M536">
        <f t="shared" si="16"/>
        <v>0</v>
      </c>
      <c r="N536">
        <f t="shared" si="17"/>
        <v>0</v>
      </c>
    </row>
    <row r="537" spans="1:14" x14ac:dyDescent="0.2">
      <c r="A537" s="96">
        <v>50727</v>
      </c>
      <c r="B537" s="97" t="s">
        <v>405</v>
      </c>
      <c r="C537" s="97" t="s">
        <v>280</v>
      </c>
      <c r="D537" s="96" t="s">
        <v>702</v>
      </c>
      <c r="E537" s="98">
        <v>568</v>
      </c>
      <c r="F537" s="99">
        <v>0</v>
      </c>
      <c r="G537" s="98">
        <v>568</v>
      </c>
      <c r="H537" s="98">
        <v>5936</v>
      </c>
      <c r="I537" s="99">
        <v>0</v>
      </c>
      <c r="J537" s="98">
        <v>5936</v>
      </c>
      <c r="K537" s="100">
        <v>9.5689999999999997E-2</v>
      </c>
      <c r="M537">
        <f t="shared" si="16"/>
        <v>0</v>
      </c>
      <c r="N537">
        <f t="shared" si="17"/>
        <v>0</v>
      </c>
    </row>
    <row r="538" spans="1:14" x14ac:dyDescent="0.2">
      <c r="A538" s="96">
        <v>50732</v>
      </c>
      <c r="B538" s="97" t="s">
        <v>405</v>
      </c>
      <c r="C538" s="97" t="s">
        <v>280</v>
      </c>
      <c r="D538" s="96" t="s">
        <v>703</v>
      </c>
      <c r="E538" s="98">
        <v>437</v>
      </c>
      <c r="F538" s="99">
        <v>0</v>
      </c>
      <c r="G538" s="98">
        <v>437</v>
      </c>
      <c r="H538" s="98">
        <v>4788</v>
      </c>
      <c r="I538" s="99">
        <v>0</v>
      </c>
      <c r="J538" s="98">
        <v>4788</v>
      </c>
      <c r="K538" s="100">
        <v>9.1270000000000004E-2</v>
      </c>
      <c r="M538">
        <f t="shared" si="16"/>
        <v>0</v>
      </c>
      <c r="N538">
        <f t="shared" si="17"/>
        <v>0</v>
      </c>
    </row>
    <row r="539" spans="1:14" x14ac:dyDescent="0.2">
      <c r="A539" s="96">
        <v>50733</v>
      </c>
      <c r="B539" s="97" t="s">
        <v>168</v>
      </c>
      <c r="C539" s="97" t="s">
        <v>280</v>
      </c>
      <c r="D539" s="96" t="s">
        <v>704</v>
      </c>
      <c r="E539" s="98">
        <v>1869</v>
      </c>
      <c r="F539" s="99">
        <v>0</v>
      </c>
      <c r="G539" s="98">
        <v>1869</v>
      </c>
      <c r="H539" s="98">
        <v>24400</v>
      </c>
      <c r="I539" s="99">
        <v>0</v>
      </c>
      <c r="J539" s="98">
        <v>24400</v>
      </c>
      <c r="K539" s="100">
        <v>7.6600000000000001E-2</v>
      </c>
      <c r="M539">
        <f t="shared" si="16"/>
        <v>0</v>
      </c>
      <c r="N539">
        <f t="shared" si="17"/>
        <v>0</v>
      </c>
    </row>
    <row r="540" spans="1:14" x14ac:dyDescent="0.2">
      <c r="A540" s="96">
        <v>50735</v>
      </c>
      <c r="B540" s="97" t="s">
        <v>168</v>
      </c>
      <c r="C540" s="97" t="s">
        <v>280</v>
      </c>
      <c r="D540" s="96" t="s">
        <v>705</v>
      </c>
      <c r="E540" s="98">
        <v>2208</v>
      </c>
      <c r="F540" s="99">
        <v>0</v>
      </c>
      <c r="G540" s="98">
        <v>2208</v>
      </c>
      <c r="H540" s="98">
        <v>7858</v>
      </c>
      <c r="I540" s="99">
        <v>0</v>
      </c>
      <c r="J540" s="98">
        <v>7858</v>
      </c>
      <c r="K540" s="100">
        <v>0.28099000000000002</v>
      </c>
      <c r="M540">
        <f t="shared" si="16"/>
        <v>0</v>
      </c>
      <c r="N540">
        <f t="shared" si="17"/>
        <v>0</v>
      </c>
    </row>
    <row r="541" spans="1:14" x14ac:dyDescent="0.2">
      <c r="A541" s="96">
        <v>50736</v>
      </c>
      <c r="B541" s="97" t="s">
        <v>168</v>
      </c>
      <c r="C541" s="97" t="s">
        <v>280</v>
      </c>
      <c r="D541" s="96" t="s">
        <v>706</v>
      </c>
      <c r="E541" s="98">
        <v>2920</v>
      </c>
      <c r="F541" s="99">
        <v>0</v>
      </c>
      <c r="G541" s="98">
        <v>2920</v>
      </c>
      <c r="H541" s="98">
        <v>7399</v>
      </c>
      <c r="I541" s="99">
        <v>0</v>
      </c>
      <c r="J541" s="98">
        <v>7399</v>
      </c>
      <c r="K541" s="100">
        <v>0.39465</v>
      </c>
      <c r="M541">
        <f t="shared" si="16"/>
        <v>0</v>
      </c>
      <c r="N541">
        <f t="shared" si="17"/>
        <v>0</v>
      </c>
    </row>
    <row r="542" spans="1:14" x14ac:dyDescent="0.2">
      <c r="A542" s="96">
        <v>50737</v>
      </c>
      <c r="B542" s="97" t="s">
        <v>168</v>
      </c>
      <c r="C542" s="97" t="s">
        <v>280</v>
      </c>
      <c r="D542" s="96" t="s">
        <v>707</v>
      </c>
      <c r="E542" s="98">
        <v>15680</v>
      </c>
      <c r="F542" s="99">
        <v>0</v>
      </c>
      <c r="G542" s="98">
        <v>15680</v>
      </c>
      <c r="H542" s="98">
        <v>23832</v>
      </c>
      <c r="I542" s="99">
        <v>0</v>
      </c>
      <c r="J542" s="98">
        <v>23832</v>
      </c>
      <c r="K542" s="100">
        <v>0.65793999999999997</v>
      </c>
      <c r="M542">
        <f t="shared" si="16"/>
        <v>0</v>
      </c>
      <c r="N542">
        <f t="shared" si="17"/>
        <v>0</v>
      </c>
    </row>
    <row r="543" spans="1:14" x14ac:dyDescent="0.2">
      <c r="A543" s="96">
        <v>50738</v>
      </c>
      <c r="B543" s="97" t="s">
        <v>168</v>
      </c>
      <c r="C543" s="97" t="s">
        <v>280</v>
      </c>
      <c r="D543" s="96" t="s">
        <v>708</v>
      </c>
      <c r="E543" s="98">
        <v>1845</v>
      </c>
      <c r="F543" s="99">
        <v>0</v>
      </c>
      <c r="G543" s="98">
        <v>1845</v>
      </c>
      <c r="H543" s="98">
        <v>4793</v>
      </c>
      <c r="I543" s="99">
        <v>0</v>
      </c>
      <c r="J543" s="98">
        <v>4793</v>
      </c>
      <c r="K543" s="100">
        <v>0.38494</v>
      </c>
      <c r="M543">
        <f t="shared" si="16"/>
        <v>0</v>
      </c>
      <c r="N543">
        <f t="shared" si="17"/>
        <v>0</v>
      </c>
    </row>
    <row r="544" spans="1:14" x14ac:dyDescent="0.2">
      <c r="A544" s="96">
        <v>50739</v>
      </c>
      <c r="B544" s="97" t="s">
        <v>168</v>
      </c>
      <c r="C544" s="97" t="s">
        <v>280</v>
      </c>
      <c r="D544" s="96" t="s">
        <v>709</v>
      </c>
      <c r="E544" s="98">
        <v>9043</v>
      </c>
      <c r="F544" s="99">
        <v>0</v>
      </c>
      <c r="G544" s="98">
        <v>9043</v>
      </c>
      <c r="H544" s="98">
        <v>40055</v>
      </c>
      <c r="I544" s="99">
        <v>0</v>
      </c>
      <c r="J544" s="98">
        <v>40055</v>
      </c>
      <c r="K544" s="100">
        <v>0.22575999999999999</v>
      </c>
      <c r="M544">
        <f t="shared" si="16"/>
        <v>0</v>
      </c>
      <c r="N544">
        <f t="shared" si="17"/>
        <v>0</v>
      </c>
    </row>
    <row r="545" spans="1:14" x14ac:dyDescent="0.2">
      <c r="A545" s="96">
        <v>50740</v>
      </c>
      <c r="B545" s="97" t="s">
        <v>168</v>
      </c>
      <c r="C545" s="97" t="s">
        <v>280</v>
      </c>
      <c r="D545" s="96" t="s">
        <v>710</v>
      </c>
      <c r="E545" s="98">
        <v>976</v>
      </c>
      <c r="F545" s="99">
        <v>0</v>
      </c>
      <c r="G545" s="98">
        <v>976</v>
      </c>
      <c r="H545" s="98">
        <v>8415</v>
      </c>
      <c r="I545" s="99">
        <v>0</v>
      </c>
      <c r="J545" s="98">
        <v>8415</v>
      </c>
      <c r="K545" s="100">
        <v>0.11598</v>
      </c>
      <c r="M545">
        <f t="shared" si="16"/>
        <v>0</v>
      </c>
      <c r="N545">
        <f t="shared" si="17"/>
        <v>0</v>
      </c>
    </row>
    <row r="546" spans="1:14" x14ac:dyDescent="0.2">
      <c r="A546" s="96">
        <v>50741</v>
      </c>
      <c r="B546" s="97" t="s">
        <v>168</v>
      </c>
      <c r="C546" s="97" t="s">
        <v>280</v>
      </c>
      <c r="D546" s="96" t="s">
        <v>711</v>
      </c>
      <c r="E546" s="98">
        <v>622</v>
      </c>
      <c r="F546" s="99">
        <v>0</v>
      </c>
      <c r="G546" s="98">
        <v>622</v>
      </c>
      <c r="H546" s="98">
        <v>2559</v>
      </c>
      <c r="I546" s="99">
        <v>0</v>
      </c>
      <c r="J546" s="98">
        <v>2559</v>
      </c>
      <c r="K546" s="100">
        <v>0.24306</v>
      </c>
      <c r="M546">
        <f t="shared" si="16"/>
        <v>0</v>
      </c>
      <c r="N546">
        <f t="shared" si="17"/>
        <v>0</v>
      </c>
    </row>
    <row r="547" spans="1:14" x14ac:dyDescent="0.2">
      <c r="A547" s="96">
        <v>50742</v>
      </c>
      <c r="B547" s="97" t="s">
        <v>168</v>
      </c>
      <c r="C547" s="97" t="s">
        <v>280</v>
      </c>
      <c r="D547" s="96" t="s">
        <v>712</v>
      </c>
      <c r="E547" s="98">
        <v>5989</v>
      </c>
      <c r="F547" s="99">
        <v>0</v>
      </c>
      <c r="G547" s="98">
        <v>5989</v>
      </c>
      <c r="H547" s="98">
        <v>22293</v>
      </c>
      <c r="I547" s="99">
        <v>0</v>
      </c>
      <c r="J547" s="98">
        <v>22293</v>
      </c>
      <c r="K547" s="100">
        <v>0.26865</v>
      </c>
      <c r="M547">
        <f t="shared" si="16"/>
        <v>0</v>
      </c>
      <c r="N547">
        <f t="shared" si="17"/>
        <v>0</v>
      </c>
    </row>
    <row r="548" spans="1:14" x14ac:dyDescent="0.2">
      <c r="A548" s="96">
        <v>50744</v>
      </c>
      <c r="B548" s="97" t="s">
        <v>168</v>
      </c>
      <c r="C548" s="97" t="s">
        <v>280</v>
      </c>
      <c r="D548" s="96" t="s">
        <v>713</v>
      </c>
      <c r="E548" s="98">
        <v>486</v>
      </c>
      <c r="F548" s="99">
        <v>67</v>
      </c>
      <c r="G548" s="98">
        <v>553</v>
      </c>
      <c r="H548" s="98">
        <v>2606</v>
      </c>
      <c r="I548" s="99">
        <v>984</v>
      </c>
      <c r="J548" s="98">
        <v>3590</v>
      </c>
      <c r="K548" s="100">
        <v>0.15404000000000001</v>
      </c>
      <c r="M548">
        <f t="shared" si="16"/>
        <v>0.12115732368896925</v>
      </c>
      <c r="N548">
        <f t="shared" si="17"/>
        <v>0.27409470752089138</v>
      </c>
    </row>
    <row r="549" spans="1:14" x14ac:dyDescent="0.2">
      <c r="A549" s="96">
        <v>50745</v>
      </c>
      <c r="B549" s="97" t="s">
        <v>168</v>
      </c>
      <c r="C549" s="97" t="s">
        <v>280</v>
      </c>
      <c r="D549" s="96" t="s">
        <v>714</v>
      </c>
      <c r="E549" s="98">
        <v>420</v>
      </c>
      <c r="F549" s="99">
        <v>28</v>
      </c>
      <c r="G549" s="98">
        <v>448</v>
      </c>
      <c r="H549" s="98">
        <v>2849</v>
      </c>
      <c r="I549" s="99">
        <v>560</v>
      </c>
      <c r="J549" s="98">
        <v>3409</v>
      </c>
      <c r="K549" s="100">
        <v>0.13142000000000001</v>
      </c>
      <c r="M549">
        <f t="shared" si="16"/>
        <v>6.25E-2</v>
      </c>
      <c r="N549">
        <f t="shared" si="17"/>
        <v>0.16427104722792607</v>
      </c>
    </row>
    <row r="550" spans="1:14" x14ac:dyDescent="0.2">
      <c r="A550" s="96">
        <v>50746</v>
      </c>
      <c r="B550" s="97" t="s">
        <v>168</v>
      </c>
      <c r="C550" s="97" t="s">
        <v>280</v>
      </c>
      <c r="D550" s="96" t="s">
        <v>715</v>
      </c>
      <c r="E550" s="98">
        <v>2484</v>
      </c>
      <c r="F550" s="99">
        <v>452</v>
      </c>
      <c r="G550" s="98">
        <v>2936</v>
      </c>
      <c r="H550" s="98">
        <v>10008</v>
      </c>
      <c r="I550" s="99">
        <v>3708</v>
      </c>
      <c r="J550" s="98">
        <v>13716</v>
      </c>
      <c r="K550" s="100">
        <v>0.21406</v>
      </c>
      <c r="M550">
        <f t="shared" si="16"/>
        <v>0.15395095367847411</v>
      </c>
      <c r="N550">
        <f t="shared" si="17"/>
        <v>0.27034120734908135</v>
      </c>
    </row>
    <row r="551" spans="1:14" x14ac:dyDescent="0.2">
      <c r="A551" s="96">
        <v>50747</v>
      </c>
      <c r="B551" s="97" t="s">
        <v>168</v>
      </c>
      <c r="C551" s="97" t="s">
        <v>280</v>
      </c>
      <c r="D551" s="96" t="s">
        <v>716</v>
      </c>
      <c r="E551" s="98">
        <v>1572</v>
      </c>
      <c r="F551" s="99">
        <v>61</v>
      </c>
      <c r="G551" s="98">
        <v>1633</v>
      </c>
      <c r="H551" s="98">
        <v>4556</v>
      </c>
      <c r="I551" s="99">
        <v>267</v>
      </c>
      <c r="J551" s="98">
        <v>4823</v>
      </c>
      <c r="K551" s="100">
        <v>0.33859</v>
      </c>
      <c r="M551">
        <f t="shared" si="16"/>
        <v>3.7354562155541948E-2</v>
      </c>
      <c r="N551">
        <f t="shared" si="17"/>
        <v>5.5359734605017627E-2</v>
      </c>
    </row>
    <row r="552" spans="1:14" x14ac:dyDescent="0.2">
      <c r="A552" s="96">
        <v>50748</v>
      </c>
      <c r="B552" s="97" t="s">
        <v>168</v>
      </c>
      <c r="C552" s="97" t="s">
        <v>280</v>
      </c>
      <c r="D552" s="96" t="s">
        <v>717</v>
      </c>
      <c r="E552" s="98">
        <v>27</v>
      </c>
      <c r="F552" s="99">
        <v>0</v>
      </c>
      <c r="G552" s="98">
        <v>27</v>
      </c>
      <c r="H552" s="98">
        <v>679</v>
      </c>
      <c r="I552" s="99">
        <v>0</v>
      </c>
      <c r="J552" s="98">
        <v>679</v>
      </c>
      <c r="K552" s="100">
        <v>3.9759999999999997E-2</v>
      </c>
      <c r="M552">
        <f t="shared" si="16"/>
        <v>0</v>
      </c>
      <c r="N552">
        <f t="shared" si="17"/>
        <v>0</v>
      </c>
    </row>
    <row r="553" spans="1:14" x14ac:dyDescent="0.2">
      <c r="A553" s="96">
        <v>50749</v>
      </c>
      <c r="B553" s="97" t="s">
        <v>405</v>
      </c>
      <c r="C553" s="97" t="s">
        <v>280</v>
      </c>
      <c r="D553" s="96" t="s">
        <v>718</v>
      </c>
      <c r="E553" s="98">
        <v>3</v>
      </c>
      <c r="F553" s="99">
        <v>0</v>
      </c>
      <c r="G553" s="98">
        <v>3</v>
      </c>
      <c r="H553" s="98">
        <v>488</v>
      </c>
      <c r="I553" s="99">
        <v>0</v>
      </c>
      <c r="J553" s="98">
        <v>488</v>
      </c>
      <c r="K553" s="100">
        <v>6.1500000000000001E-3</v>
      </c>
      <c r="M553">
        <f t="shared" si="16"/>
        <v>0</v>
      </c>
      <c r="N553">
        <f t="shared" si="17"/>
        <v>0</v>
      </c>
    </row>
    <row r="554" spans="1:14" x14ac:dyDescent="0.2">
      <c r="A554" s="96">
        <v>50751</v>
      </c>
      <c r="B554" s="97" t="s">
        <v>168</v>
      </c>
      <c r="C554" s="97" t="s">
        <v>280</v>
      </c>
      <c r="D554" s="96" t="s">
        <v>719</v>
      </c>
      <c r="E554" s="98">
        <v>7</v>
      </c>
      <c r="F554" s="99">
        <v>0</v>
      </c>
      <c r="G554" s="98">
        <v>7</v>
      </c>
      <c r="H554" s="98">
        <v>46</v>
      </c>
      <c r="I554" s="99">
        <v>0</v>
      </c>
      <c r="J554" s="98">
        <v>46</v>
      </c>
      <c r="K554" s="100">
        <v>0.15217</v>
      </c>
      <c r="M554">
        <f t="shared" si="16"/>
        <v>0</v>
      </c>
      <c r="N554">
        <f t="shared" si="17"/>
        <v>0</v>
      </c>
    </row>
    <row r="555" spans="1:14" x14ac:dyDescent="0.2">
      <c r="A555" s="96">
        <v>50752</v>
      </c>
      <c r="B555" s="97" t="s">
        <v>168</v>
      </c>
      <c r="C555" s="97" t="s">
        <v>280</v>
      </c>
      <c r="D555" s="96" t="s">
        <v>720</v>
      </c>
      <c r="E555" s="98">
        <v>3448</v>
      </c>
      <c r="F555" s="99">
        <v>0</v>
      </c>
      <c r="G555" s="98">
        <v>3448</v>
      </c>
      <c r="H555" s="98">
        <v>15901</v>
      </c>
      <c r="I555" s="99">
        <v>0</v>
      </c>
      <c r="J555" s="98">
        <v>15901</v>
      </c>
      <c r="K555" s="100">
        <v>0.21684</v>
      </c>
      <c r="M555">
        <f t="shared" si="16"/>
        <v>0</v>
      </c>
      <c r="N555">
        <f t="shared" si="17"/>
        <v>0</v>
      </c>
    </row>
    <row r="556" spans="1:14" x14ac:dyDescent="0.2">
      <c r="A556" s="96">
        <v>50753</v>
      </c>
      <c r="B556" s="97" t="s">
        <v>168</v>
      </c>
      <c r="C556" s="97" t="s">
        <v>280</v>
      </c>
      <c r="D556" s="96" t="s">
        <v>721</v>
      </c>
      <c r="E556" s="98">
        <v>1814</v>
      </c>
      <c r="F556" s="99">
        <v>0</v>
      </c>
      <c r="G556" s="98">
        <v>1814</v>
      </c>
      <c r="H556" s="98">
        <v>11092</v>
      </c>
      <c r="I556" s="99">
        <v>0</v>
      </c>
      <c r="J556" s="98">
        <v>11092</v>
      </c>
      <c r="K556" s="100">
        <v>0.16353999999999999</v>
      </c>
      <c r="M556">
        <f t="shared" si="16"/>
        <v>0</v>
      </c>
      <c r="N556">
        <f t="shared" si="17"/>
        <v>0</v>
      </c>
    </row>
    <row r="557" spans="1:14" x14ac:dyDescent="0.2">
      <c r="A557" s="96">
        <v>50754</v>
      </c>
      <c r="B557" s="97" t="s">
        <v>168</v>
      </c>
      <c r="C557" s="97" t="s">
        <v>280</v>
      </c>
      <c r="D557" s="96" t="s">
        <v>722</v>
      </c>
      <c r="E557" s="98">
        <v>1</v>
      </c>
      <c r="F557" s="99">
        <v>0</v>
      </c>
      <c r="G557" s="98">
        <v>1</v>
      </c>
      <c r="H557" s="98">
        <v>38</v>
      </c>
      <c r="I557" s="99">
        <v>0</v>
      </c>
      <c r="J557" s="98">
        <v>38</v>
      </c>
      <c r="K557" s="100">
        <v>2.632E-2</v>
      </c>
      <c r="M557">
        <f t="shared" si="16"/>
        <v>0</v>
      </c>
      <c r="N557">
        <f t="shared" si="17"/>
        <v>0</v>
      </c>
    </row>
    <row r="558" spans="1:14" x14ac:dyDescent="0.2">
      <c r="A558" s="96">
        <v>50755</v>
      </c>
      <c r="B558" s="97" t="s">
        <v>168</v>
      </c>
      <c r="C558" s="97" t="s">
        <v>280</v>
      </c>
      <c r="D558" s="96" t="s">
        <v>723</v>
      </c>
      <c r="E558" s="98">
        <v>2064</v>
      </c>
      <c r="F558" s="99">
        <v>0</v>
      </c>
      <c r="G558" s="98">
        <v>2064</v>
      </c>
      <c r="H558" s="98">
        <v>10438</v>
      </c>
      <c r="I558" s="99">
        <v>0</v>
      </c>
      <c r="J558" s="98">
        <v>10438</v>
      </c>
      <c r="K558" s="100">
        <v>0.19774</v>
      </c>
      <c r="M558">
        <f t="shared" si="16"/>
        <v>0</v>
      </c>
      <c r="N558">
        <f t="shared" si="17"/>
        <v>0</v>
      </c>
    </row>
    <row r="559" spans="1:14" x14ac:dyDescent="0.2">
      <c r="A559" s="96">
        <v>50757</v>
      </c>
      <c r="B559" s="97" t="s">
        <v>168</v>
      </c>
      <c r="C559" s="97" t="s">
        <v>280</v>
      </c>
      <c r="D559" s="96" t="s">
        <v>724</v>
      </c>
      <c r="E559" s="98">
        <v>2344</v>
      </c>
      <c r="F559" s="99">
        <v>0</v>
      </c>
      <c r="G559" s="98">
        <v>2344</v>
      </c>
      <c r="H559" s="98">
        <v>14144</v>
      </c>
      <c r="I559" s="99">
        <v>5</v>
      </c>
      <c r="J559" s="98">
        <v>14149</v>
      </c>
      <c r="K559" s="100">
        <v>0.16567000000000001</v>
      </c>
      <c r="M559">
        <f t="shared" si="16"/>
        <v>0</v>
      </c>
      <c r="N559">
        <f t="shared" si="17"/>
        <v>3.5338186444271679E-4</v>
      </c>
    </row>
    <row r="560" spans="1:14" x14ac:dyDescent="0.2">
      <c r="A560" s="96">
        <v>50758</v>
      </c>
      <c r="B560" s="97" t="s">
        <v>168</v>
      </c>
      <c r="C560" s="97" t="s">
        <v>280</v>
      </c>
      <c r="D560" s="96" t="s">
        <v>652</v>
      </c>
      <c r="E560" s="98">
        <v>445</v>
      </c>
      <c r="F560" s="99">
        <v>15</v>
      </c>
      <c r="G560" s="98">
        <v>460</v>
      </c>
      <c r="H560" s="98">
        <v>2163</v>
      </c>
      <c r="I560" s="99">
        <v>671</v>
      </c>
      <c r="J560" s="98">
        <v>2834</v>
      </c>
      <c r="K560" s="100">
        <v>0.16231000000000001</v>
      </c>
      <c r="M560">
        <f t="shared" si="16"/>
        <v>3.2608695652173912E-2</v>
      </c>
      <c r="N560">
        <f t="shared" si="17"/>
        <v>0.23676781933662669</v>
      </c>
    </row>
    <row r="561" spans="1:14" x14ac:dyDescent="0.2">
      <c r="A561" s="96">
        <v>50759</v>
      </c>
      <c r="B561" s="97" t="s">
        <v>405</v>
      </c>
      <c r="C561" s="97" t="s">
        <v>280</v>
      </c>
      <c r="D561" s="96" t="s">
        <v>725</v>
      </c>
      <c r="E561" s="98">
        <v>139</v>
      </c>
      <c r="F561" s="99">
        <v>0</v>
      </c>
      <c r="G561" s="98">
        <v>139</v>
      </c>
      <c r="H561" s="98">
        <v>721</v>
      </c>
      <c r="I561" s="99">
        <v>0</v>
      </c>
      <c r="J561" s="98">
        <v>721</v>
      </c>
      <c r="K561" s="100">
        <v>0.19278999999999999</v>
      </c>
      <c r="M561">
        <f t="shared" si="16"/>
        <v>0</v>
      </c>
      <c r="N561">
        <f t="shared" si="17"/>
        <v>0</v>
      </c>
    </row>
    <row r="562" spans="1:14" x14ac:dyDescent="0.2">
      <c r="A562" s="96">
        <v>60001</v>
      </c>
      <c r="B562" s="97" t="s">
        <v>168</v>
      </c>
      <c r="C562" s="97" t="s">
        <v>726</v>
      </c>
      <c r="D562" s="96" t="s">
        <v>727</v>
      </c>
      <c r="E562" s="98">
        <v>1605</v>
      </c>
      <c r="F562" s="99">
        <v>32</v>
      </c>
      <c r="G562" s="98">
        <v>1637</v>
      </c>
      <c r="H562" s="98">
        <v>24767</v>
      </c>
      <c r="I562" s="99">
        <v>1480</v>
      </c>
      <c r="J562" s="98">
        <v>26247</v>
      </c>
      <c r="K562" s="100">
        <v>6.2370000000000002E-2</v>
      </c>
      <c r="M562">
        <f t="shared" si="16"/>
        <v>1.9547953573610263E-2</v>
      </c>
      <c r="N562">
        <f t="shared" si="17"/>
        <v>5.6387396654855794E-2</v>
      </c>
    </row>
    <row r="563" spans="1:14" x14ac:dyDescent="0.2">
      <c r="A563" s="96">
        <v>60003</v>
      </c>
      <c r="B563" s="97" t="s">
        <v>168</v>
      </c>
      <c r="C563" s="97" t="s">
        <v>726</v>
      </c>
      <c r="D563" s="96" t="s">
        <v>728</v>
      </c>
      <c r="E563" s="98">
        <v>522</v>
      </c>
      <c r="F563" s="99">
        <v>4</v>
      </c>
      <c r="G563" s="98">
        <v>526</v>
      </c>
      <c r="H563" s="98">
        <v>15370</v>
      </c>
      <c r="I563" s="99">
        <v>4</v>
      </c>
      <c r="J563" s="98">
        <v>15374</v>
      </c>
      <c r="K563" s="100">
        <v>3.4209999999999997E-2</v>
      </c>
      <c r="M563">
        <f t="shared" si="16"/>
        <v>7.6045627376425855E-3</v>
      </c>
      <c r="N563">
        <f t="shared" si="17"/>
        <v>2.601795238714713E-4</v>
      </c>
    </row>
    <row r="564" spans="1:14" x14ac:dyDescent="0.2">
      <c r="A564" s="96">
        <v>60004</v>
      </c>
      <c r="B564" s="97" t="s">
        <v>168</v>
      </c>
      <c r="C564" s="97" t="s">
        <v>726</v>
      </c>
      <c r="D564" s="96" t="s">
        <v>729</v>
      </c>
      <c r="E564" s="98">
        <v>193</v>
      </c>
      <c r="F564" s="99">
        <v>29</v>
      </c>
      <c r="G564" s="98">
        <v>222</v>
      </c>
      <c r="H564" s="98">
        <v>2743</v>
      </c>
      <c r="I564" s="99">
        <v>384</v>
      </c>
      <c r="J564" s="98">
        <v>3127</v>
      </c>
      <c r="K564" s="100">
        <v>7.0989999999999998E-2</v>
      </c>
      <c r="M564">
        <f t="shared" si="16"/>
        <v>0.13063063063063063</v>
      </c>
      <c r="N564">
        <f t="shared" si="17"/>
        <v>0.12280140709945635</v>
      </c>
    </row>
    <row r="565" spans="1:14" x14ac:dyDescent="0.2">
      <c r="A565" s="96">
        <v>60006</v>
      </c>
      <c r="B565" s="97" t="s">
        <v>168</v>
      </c>
      <c r="C565" s="97" t="s">
        <v>726</v>
      </c>
      <c r="D565" s="96" t="s">
        <v>730</v>
      </c>
      <c r="E565" s="98">
        <v>163</v>
      </c>
      <c r="F565" s="99">
        <v>0</v>
      </c>
      <c r="G565" s="98">
        <v>163</v>
      </c>
      <c r="H565" s="98">
        <v>5748</v>
      </c>
      <c r="I565" s="99">
        <v>0</v>
      </c>
      <c r="J565" s="98">
        <v>5748</v>
      </c>
      <c r="K565" s="100">
        <v>2.836E-2</v>
      </c>
      <c r="M565">
        <f t="shared" si="16"/>
        <v>0</v>
      </c>
      <c r="N565">
        <f t="shared" si="17"/>
        <v>0</v>
      </c>
    </row>
    <row r="566" spans="1:14" x14ac:dyDescent="0.2">
      <c r="A566" s="96">
        <v>60008</v>
      </c>
      <c r="B566" s="97" t="s">
        <v>272</v>
      </c>
      <c r="C566" s="97" t="s">
        <v>726</v>
      </c>
      <c r="D566" s="96" t="s">
        <v>731</v>
      </c>
      <c r="E566" s="98">
        <v>488</v>
      </c>
      <c r="F566" s="99">
        <v>0</v>
      </c>
      <c r="G566" s="98">
        <v>488</v>
      </c>
      <c r="H566" s="98">
        <v>2985</v>
      </c>
      <c r="I566" s="99">
        <v>0</v>
      </c>
      <c r="J566" s="98">
        <v>2985</v>
      </c>
      <c r="K566" s="100">
        <v>0.16347999999999999</v>
      </c>
      <c r="M566">
        <f t="shared" si="16"/>
        <v>0</v>
      </c>
      <c r="N566">
        <f t="shared" si="17"/>
        <v>0</v>
      </c>
    </row>
    <row r="567" spans="1:14" x14ac:dyDescent="0.2">
      <c r="A567" s="96">
        <v>60009</v>
      </c>
      <c r="B567" s="97" t="s">
        <v>168</v>
      </c>
      <c r="C567" s="97" t="s">
        <v>726</v>
      </c>
      <c r="D567" s="96" t="s">
        <v>732</v>
      </c>
      <c r="E567" s="98">
        <v>929</v>
      </c>
      <c r="F567" s="99">
        <v>0</v>
      </c>
      <c r="G567" s="98">
        <v>929</v>
      </c>
      <c r="H567" s="98">
        <v>23527</v>
      </c>
      <c r="I567" s="99">
        <v>0</v>
      </c>
      <c r="J567" s="98">
        <v>23527</v>
      </c>
      <c r="K567" s="100">
        <v>3.9489999999999997E-2</v>
      </c>
      <c r="M567">
        <f t="shared" si="16"/>
        <v>0</v>
      </c>
      <c r="N567">
        <f t="shared" si="17"/>
        <v>0</v>
      </c>
    </row>
    <row r="568" spans="1:14" x14ac:dyDescent="0.2">
      <c r="A568" s="96">
        <v>60010</v>
      </c>
      <c r="B568" s="97" t="s">
        <v>168</v>
      </c>
      <c r="C568" s="97" t="s">
        <v>726</v>
      </c>
      <c r="D568" s="96" t="s">
        <v>733</v>
      </c>
      <c r="E568" s="98">
        <v>1129</v>
      </c>
      <c r="F568" s="99">
        <v>37</v>
      </c>
      <c r="G568" s="98">
        <v>1166</v>
      </c>
      <c r="H568" s="98">
        <v>25547</v>
      </c>
      <c r="I568" s="99">
        <v>1880</v>
      </c>
      <c r="J568" s="98">
        <v>27427</v>
      </c>
      <c r="K568" s="100">
        <v>4.2509999999999999E-2</v>
      </c>
      <c r="M568">
        <f t="shared" si="16"/>
        <v>3.1732418524871353E-2</v>
      </c>
      <c r="N568">
        <f t="shared" si="17"/>
        <v>6.8545593757975712E-2</v>
      </c>
    </row>
    <row r="569" spans="1:14" x14ac:dyDescent="0.2">
      <c r="A569" s="96">
        <v>60011</v>
      </c>
      <c r="B569" s="97" t="s">
        <v>272</v>
      </c>
      <c r="C569" s="97" t="s">
        <v>726</v>
      </c>
      <c r="D569" s="96" t="s">
        <v>734</v>
      </c>
      <c r="E569" s="98">
        <v>1583</v>
      </c>
      <c r="F569" s="99">
        <v>1193</v>
      </c>
      <c r="G569" s="98">
        <v>2776</v>
      </c>
      <c r="H569" s="98">
        <v>9479</v>
      </c>
      <c r="I569" s="99">
        <v>3232</v>
      </c>
      <c r="J569" s="98">
        <v>12711</v>
      </c>
      <c r="K569" s="100">
        <v>0.21839</v>
      </c>
      <c r="M569">
        <f t="shared" si="16"/>
        <v>0.42975504322766572</v>
      </c>
      <c r="N569">
        <f t="shared" si="17"/>
        <v>0.25426795688773501</v>
      </c>
    </row>
    <row r="570" spans="1:14" x14ac:dyDescent="0.2">
      <c r="A570" s="96">
        <v>60012</v>
      </c>
      <c r="B570" s="97" t="s">
        <v>168</v>
      </c>
      <c r="C570" s="97" t="s">
        <v>726</v>
      </c>
      <c r="D570" s="96" t="s">
        <v>735</v>
      </c>
      <c r="E570" s="98">
        <v>1245</v>
      </c>
      <c r="F570" s="99">
        <v>32</v>
      </c>
      <c r="G570" s="98">
        <v>1277</v>
      </c>
      <c r="H570" s="98">
        <v>14244</v>
      </c>
      <c r="I570" s="99">
        <v>3682</v>
      </c>
      <c r="J570" s="98">
        <v>17926</v>
      </c>
      <c r="K570" s="100">
        <v>7.1239999999999998E-2</v>
      </c>
      <c r="M570">
        <f t="shared" si="16"/>
        <v>2.5058731401722788E-2</v>
      </c>
      <c r="N570">
        <f t="shared" si="17"/>
        <v>0.20539997768604262</v>
      </c>
    </row>
    <row r="571" spans="1:14" x14ac:dyDescent="0.2">
      <c r="A571" s="96">
        <v>60013</v>
      </c>
      <c r="B571" s="97" t="s">
        <v>272</v>
      </c>
      <c r="C571" s="97" t="s">
        <v>726</v>
      </c>
      <c r="D571" s="96" t="s">
        <v>736</v>
      </c>
      <c r="E571" s="98">
        <v>276</v>
      </c>
      <c r="F571" s="99">
        <v>0</v>
      </c>
      <c r="G571" s="98">
        <v>276</v>
      </c>
      <c r="H571" s="98">
        <v>6717</v>
      </c>
      <c r="I571" s="99">
        <v>96</v>
      </c>
      <c r="J571" s="98">
        <v>6813</v>
      </c>
      <c r="K571" s="100">
        <v>4.0509999999999997E-2</v>
      </c>
      <c r="M571">
        <f t="shared" si="16"/>
        <v>0</v>
      </c>
      <c r="N571">
        <f t="shared" si="17"/>
        <v>1.4090708938793483E-2</v>
      </c>
    </row>
    <row r="572" spans="1:14" x14ac:dyDescent="0.2">
      <c r="A572" s="96">
        <v>60014</v>
      </c>
      <c r="B572" s="97" t="s">
        <v>168</v>
      </c>
      <c r="C572" s="97" t="s">
        <v>726</v>
      </c>
      <c r="D572" s="96" t="s">
        <v>737</v>
      </c>
      <c r="E572" s="98">
        <v>1148</v>
      </c>
      <c r="F572" s="99">
        <v>142</v>
      </c>
      <c r="G572" s="98">
        <v>1290</v>
      </c>
      <c r="H572" s="98">
        <v>15219</v>
      </c>
      <c r="I572" s="99">
        <v>1949</v>
      </c>
      <c r="J572" s="98">
        <v>17168</v>
      </c>
      <c r="K572" s="100">
        <v>7.5139999999999998E-2</v>
      </c>
      <c r="M572">
        <f t="shared" si="16"/>
        <v>0.11007751937984496</v>
      </c>
      <c r="N572">
        <f t="shared" si="17"/>
        <v>0.11352516309412861</v>
      </c>
    </row>
    <row r="573" spans="1:14" x14ac:dyDescent="0.2">
      <c r="A573" s="96">
        <v>60015</v>
      </c>
      <c r="B573" s="97" t="s">
        <v>168</v>
      </c>
      <c r="C573" s="97" t="s">
        <v>726</v>
      </c>
      <c r="D573" s="96" t="s">
        <v>738</v>
      </c>
      <c r="E573" s="98">
        <v>1205</v>
      </c>
      <c r="F573" s="99">
        <v>343</v>
      </c>
      <c r="G573" s="98">
        <v>1548</v>
      </c>
      <c r="H573" s="98">
        <v>17110</v>
      </c>
      <c r="I573" s="99">
        <v>7473</v>
      </c>
      <c r="J573" s="98">
        <v>24583</v>
      </c>
      <c r="K573" s="100">
        <v>6.2969999999999998E-2</v>
      </c>
      <c r="M573">
        <f t="shared" si="16"/>
        <v>0.22157622739018087</v>
      </c>
      <c r="N573">
        <f t="shared" si="17"/>
        <v>0.30399056258389945</v>
      </c>
    </row>
    <row r="574" spans="1:14" x14ac:dyDescent="0.2">
      <c r="A574" s="96">
        <v>60016</v>
      </c>
      <c r="B574" s="97" t="s">
        <v>168</v>
      </c>
      <c r="C574" s="97" t="s">
        <v>726</v>
      </c>
      <c r="D574" s="96" t="s">
        <v>739</v>
      </c>
      <c r="E574" s="98">
        <v>367</v>
      </c>
      <c r="F574" s="99">
        <v>0</v>
      </c>
      <c r="G574" s="98">
        <v>367</v>
      </c>
      <c r="H574" s="98">
        <v>6114</v>
      </c>
      <c r="I574" s="99">
        <v>0</v>
      </c>
      <c r="J574" s="98">
        <v>6114</v>
      </c>
      <c r="K574" s="100">
        <v>6.003E-2</v>
      </c>
      <c r="M574">
        <f t="shared" si="16"/>
        <v>0</v>
      </c>
      <c r="N574">
        <f t="shared" si="17"/>
        <v>0</v>
      </c>
    </row>
    <row r="575" spans="1:14" x14ac:dyDescent="0.2">
      <c r="A575" s="96">
        <v>60018</v>
      </c>
      <c r="B575" s="97" t="s">
        <v>272</v>
      </c>
      <c r="C575" s="97" t="s">
        <v>726</v>
      </c>
      <c r="D575" s="96" t="s">
        <v>740</v>
      </c>
      <c r="E575" s="98">
        <v>116</v>
      </c>
      <c r="F575" s="99">
        <v>0</v>
      </c>
      <c r="G575" s="98">
        <v>116</v>
      </c>
      <c r="H575" s="98">
        <v>3199</v>
      </c>
      <c r="I575" s="99">
        <v>0</v>
      </c>
      <c r="J575" s="98">
        <v>3199</v>
      </c>
      <c r="K575" s="100">
        <v>3.6260000000000001E-2</v>
      </c>
      <c r="M575">
        <f t="shared" si="16"/>
        <v>0</v>
      </c>
      <c r="N575">
        <f t="shared" si="17"/>
        <v>0</v>
      </c>
    </row>
    <row r="576" spans="1:14" x14ac:dyDescent="0.2">
      <c r="A576" s="96">
        <v>60020</v>
      </c>
      <c r="B576" s="97" t="s">
        <v>272</v>
      </c>
      <c r="C576" s="97" t="s">
        <v>726</v>
      </c>
      <c r="D576" s="96" t="s">
        <v>741</v>
      </c>
      <c r="E576" s="98">
        <v>2461</v>
      </c>
      <c r="F576" s="99">
        <v>0</v>
      </c>
      <c r="G576" s="98">
        <v>2461</v>
      </c>
      <c r="H576" s="98">
        <v>25237</v>
      </c>
      <c r="I576" s="99">
        <v>0</v>
      </c>
      <c r="J576" s="98">
        <v>25237</v>
      </c>
      <c r="K576" s="100">
        <v>9.7519999999999996E-2</v>
      </c>
      <c r="M576">
        <f t="shared" si="16"/>
        <v>0</v>
      </c>
      <c r="N576">
        <f t="shared" si="17"/>
        <v>0</v>
      </c>
    </row>
    <row r="577" spans="1:14" x14ac:dyDescent="0.2">
      <c r="A577" s="96">
        <v>60022</v>
      </c>
      <c r="B577" s="97" t="s">
        <v>272</v>
      </c>
      <c r="C577" s="97" t="s">
        <v>726</v>
      </c>
      <c r="D577" s="96" t="s">
        <v>742</v>
      </c>
      <c r="E577" s="98">
        <v>2316</v>
      </c>
      <c r="F577" s="99">
        <v>0</v>
      </c>
      <c r="G577" s="98">
        <v>2316</v>
      </c>
      <c r="H577" s="98">
        <v>40026</v>
      </c>
      <c r="I577" s="99">
        <v>0</v>
      </c>
      <c r="J577" s="98">
        <v>40026</v>
      </c>
      <c r="K577" s="100">
        <v>5.7860000000000002E-2</v>
      </c>
      <c r="M577">
        <f t="shared" si="16"/>
        <v>0</v>
      </c>
      <c r="N577">
        <f t="shared" si="17"/>
        <v>0</v>
      </c>
    </row>
    <row r="578" spans="1:14" x14ac:dyDescent="0.2">
      <c r="A578" s="96">
        <v>60023</v>
      </c>
      <c r="B578" s="97" t="s">
        <v>272</v>
      </c>
      <c r="C578" s="97" t="s">
        <v>726</v>
      </c>
      <c r="D578" s="96" t="s">
        <v>743</v>
      </c>
      <c r="E578" s="98">
        <v>1317</v>
      </c>
      <c r="F578" s="99">
        <v>2</v>
      </c>
      <c r="G578" s="98">
        <v>1319</v>
      </c>
      <c r="H578" s="98">
        <v>24146</v>
      </c>
      <c r="I578" s="99">
        <v>960</v>
      </c>
      <c r="J578" s="98">
        <v>25106</v>
      </c>
      <c r="K578" s="100">
        <v>5.2540000000000003E-2</v>
      </c>
      <c r="M578">
        <f t="shared" si="16"/>
        <v>1.5163002274450341E-3</v>
      </c>
      <c r="N578">
        <f t="shared" si="17"/>
        <v>3.8237871425157333E-2</v>
      </c>
    </row>
    <row r="579" spans="1:14" x14ac:dyDescent="0.2">
      <c r="A579" s="96">
        <v>60024</v>
      </c>
      <c r="B579" s="97" t="s">
        <v>272</v>
      </c>
      <c r="C579" s="97" t="s">
        <v>726</v>
      </c>
      <c r="D579" s="96" t="s">
        <v>744</v>
      </c>
      <c r="E579" s="98">
        <v>2157</v>
      </c>
      <c r="F579" s="99">
        <v>754</v>
      </c>
      <c r="G579" s="98">
        <v>2911</v>
      </c>
      <c r="H579" s="98">
        <v>24801</v>
      </c>
      <c r="I579" s="99">
        <v>3734</v>
      </c>
      <c r="J579" s="98">
        <v>28535</v>
      </c>
      <c r="K579" s="100">
        <v>0.10202</v>
      </c>
      <c r="M579">
        <f t="shared" si="16"/>
        <v>0.2590175197526623</v>
      </c>
      <c r="N579">
        <f t="shared" si="17"/>
        <v>0.13085684247415455</v>
      </c>
    </row>
    <row r="580" spans="1:14" x14ac:dyDescent="0.2">
      <c r="A580" s="96">
        <v>60027</v>
      </c>
      <c r="B580" s="97" t="s">
        <v>272</v>
      </c>
      <c r="C580" s="97" t="s">
        <v>726</v>
      </c>
      <c r="D580" s="96" t="s">
        <v>745</v>
      </c>
      <c r="E580" s="98">
        <v>560</v>
      </c>
      <c r="F580" s="99">
        <v>0</v>
      </c>
      <c r="G580" s="98">
        <v>560</v>
      </c>
      <c r="H580" s="98">
        <v>14426</v>
      </c>
      <c r="I580" s="99">
        <v>0</v>
      </c>
      <c r="J580" s="98">
        <v>14426</v>
      </c>
      <c r="K580" s="100">
        <v>3.882E-2</v>
      </c>
      <c r="M580">
        <f t="shared" ref="M580:M643" si="18">F580/G580</f>
        <v>0</v>
      </c>
      <c r="N580">
        <f t="shared" ref="N580:N643" si="19">I580/J580</f>
        <v>0</v>
      </c>
    </row>
    <row r="581" spans="1:14" x14ac:dyDescent="0.2">
      <c r="A581" s="96">
        <v>60028</v>
      </c>
      <c r="B581" s="97" t="s">
        <v>168</v>
      </c>
      <c r="C581" s="97" t="s">
        <v>726</v>
      </c>
      <c r="D581" s="96" t="s">
        <v>746</v>
      </c>
      <c r="E581" s="98">
        <v>447</v>
      </c>
      <c r="F581" s="99">
        <v>671</v>
      </c>
      <c r="G581" s="98">
        <v>1118</v>
      </c>
      <c r="H581" s="98">
        <v>6247</v>
      </c>
      <c r="I581" s="99">
        <v>30120</v>
      </c>
      <c r="J581" s="98">
        <v>36367</v>
      </c>
      <c r="K581" s="100">
        <v>3.074E-2</v>
      </c>
      <c r="M581">
        <f t="shared" si="18"/>
        <v>0.60017889087656529</v>
      </c>
      <c r="N581">
        <f t="shared" si="19"/>
        <v>0.82822338933648643</v>
      </c>
    </row>
    <row r="582" spans="1:14" x14ac:dyDescent="0.2">
      <c r="A582" s="96">
        <v>60030</v>
      </c>
      <c r="B582" s="97" t="s">
        <v>168</v>
      </c>
      <c r="C582" s="97" t="s">
        <v>726</v>
      </c>
      <c r="D582" s="96" t="s">
        <v>747</v>
      </c>
      <c r="E582" s="98">
        <v>347</v>
      </c>
      <c r="F582" s="99">
        <v>0</v>
      </c>
      <c r="G582" s="98">
        <v>347</v>
      </c>
      <c r="H582" s="98">
        <v>8009</v>
      </c>
      <c r="I582" s="99">
        <v>7</v>
      </c>
      <c r="J582" s="98">
        <v>8016</v>
      </c>
      <c r="K582" s="100">
        <v>4.3290000000000002E-2</v>
      </c>
      <c r="M582">
        <f t="shared" si="18"/>
        <v>0</v>
      </c>
      <c r="N582">
        <f t="shared" si="19"/>
        <v>8.7325349301397204E-4</v>
      </c>
    </row>
    <row r="583" spans="1:14" x14ac:dyDescent="0.2">
      <c r="A583" s="96">
        <v>60031</v>
      </c>
      <c r="B583" s="97" t="s">
        <v>168</v>
      </c>
      <c r="C583" s="97" t="s">
        <v>726</v>
      </c>
      <c r="D583" s="96" t="s">
        <v>748</v>
      </c>
      <c r="E583" s="98">
        <v>1363</v>
      </c>
      <c r="F583" s="99">
        <v>116</v>
      </c>
      <c r="G583" s="98">
        <v>1479</v>
      </c>
      <c r="H583" s="98">
        <v>32287</v>
      </c>
      <c r="I583" s="99">
        <v>9801</v>
      </c>
      <c r="J583" s="98">
        <v>42088</v>
      </c>
      <c r="K583" s="100">
        <v>3.5139999999999998E-2</v>
      </c>
      <c r="M583">
        <f t="shared" si="18"/>
        <v>7.8431372549019607E-2</v>
      </c>
      <c r="N583">
        <f t="shared" si="19"/>
        <v>0.23286922638281696</v>
      </c>
    </row>
    <row r="584" spans="1:14" x14ac:dyDescent="0.2">
      <c r="A584" s="96">
        <v>60032</v>
      </c>
      <c r="B584" s="97" t="s">
        <v>168</v>
      </c>
      <c r="C584" s="97" t="s">
        <v>726</v>
      </c>
      <c r="D584" s="96" t="s">
        <v>749</v>
      </c>
      <c r="E584" s="98">
        <v>895</v>
      </c>
      <c r="F584" s="99">
        <v>104</v>
      </c>
      <c r="G584" s="98">
        <v>999</v>
      </c>
      <c r="H584" s="98">
        <v>16239</v>
      </c>
      <c r="I584" s="99">
        <v>2863</v>
      </c>
      <c r="J584" s="98">
        <v>19102</v>
      </c>
      <c r="K584" s="100">
        <v>5.2299999999999999E-2</v>
      </c>
      <c r="M584">
        <f t="shared" si="18"/>
        <v>0.1041041041041041</v>
      </c>
      <c r="N584">
        <f t="shared" si="19"/>
        <v>0.14987959375981572</v>
      </c>
    </row>
    <row r="585" spans="1:14" x14ac:dyDescent="0.2">
      <c r="A585" s="96">
        <v>60034</v>
      </c>
      <c r="B585" s="97" t="s">
        <v>168</v>
      </c>
      <c r="C585" s="97" t="s">
        <v>726</v>
      </c>
      <c r="D585" s="96" t="s">
        <v>750</v>
      </c>
      <c r="E585" s="98">
        <v>930</v>
      </c>
      <c r="F585" s="99">
        <v>153</v>
      </c>
      <c r="G585" s="98">
        <v>1083</v>
      </c>
      <c r="H585" s="98">
        <v>26256</v>
      </c>
      <c r="I585" s="99">
        <v>5866</v>
      </c>
      <c r="J585" s="98">
        <v>32122</v>
      </c>
      <c r="K585" s="100">
        <v>3.372E-2</v>
      </c>
      <c r="M585">
        <f t="shared" si="18"/>
        <v>0.14127423822714683</v>
      </c>
      <c r="N585">
        <f t="shared" si="19"/>
        <v>0.18261627544984746</v>
      </c>
    </row>
    <row r="586" spans="1:14" x14ac:dyDescent="0.2">
      <c r="A586" s="96">
        <v>60036</v>
      </c>
      <c r="B586" s="97" t="s">
        <v>168</v>
      </c>
      <c r="C586" s="97" t="s">
        <v>726</v>
      </c>
      <c r="D586" s="96" t="s">
        <v>751</v>
      </c>
      <c r="E586" s="98">
        <v>493</v>
      </c>
      <c r="F586" s="99">
        <v>0</v>
      </c>
      <c r="G586" s="98">
        <v>493</v>
      </c>
      <c r="H586" s="98">
        <v>4185</v>
      </c>
      <c r="I586" s="99">
        <v>110</v>
      </c>
      <c r="J586" s="98">
        <v>4295</v>
      </c>
      <c r="K586" s="100">
        <v>0.11477999999999999</v>
      </c>
      <c r="M586">
        <f t="shared" si="18"/>
        <v>0</v>
      </c>
      <c r="N586">
        <f t="shared" si="19"/>
        <v>2.5611175785797437E-2</v>
      </c>
    </row>
    <row r="587" spans="1:14" x14ac:dyDescent="0.2">
      <c r="A587" s="96">
        <v>60041</v>
      </c>
      <c r="B587" s="97" t="s">
        <v>272</v>
      </c>
      <c r="C587" s="97" t="s">
        <v>726</v>
      </c>
      <c r="D587" s="96" t="s">
        <v>752</v>
      </c>
      <c r="E587" s="98">
        <v>16</v>
      </c>
      <c r="F587" s="99">
        <v>0</v>
      </c>
      <c r="G587" s="98">
        <v>16</v>
      </c>
      <c r="H587" s="98">
        <v>346</v>
      </c>
      <c r="I587" s="99">
        <v>0</v>
      </c>
      <c r="J587" s="98">
        <v>346</v>
      </c>
      <c r="K587" s="100">
        <v>4.6240000000000003E-2</v>
      </c>
      <c r="M587">
        <f t="shared" si="18"/>
        <v>0</v>
      </c>
      <c r="N587">
        <f t="shared" si="19"/>
        <v>0</v>
      </c>
    </row>
    <row r="588" spans="1:14" x14ac:dyDescent="0.2">
      <c r="A588" s="96">
        <v>60043</v>
      </c>
      <c r="B588" s="97" t="s">
        <v>272</v>
      </c>
      <c r="C588" s="97" t="s">
        <v>726</v>
      </c>
      <c r="D588" s="96" t="s">
        <v>753</v>
      </c>
      <c r="E588" s="98">
        <v>0</v>
      </c>
      <c r="F588" s="99">
        <v>0</v>
      </c>
      <c r="G588" s="98">
        <v>0</v>
      </c>
      <c r="H588" s="98">
        <v>335</v>
      </c>
      <c r="I588" s="99">
        <v>0</v>
      </c>
      <c r="J588" s="98">
        <v>335</v>
      </c>
      <c r="K588" s="100">
        <v>0</v>
      </c>
      <c r="M588" t="e">
        <f t="shared" si="18"/>
        <v>#DIV/0!</v>
      </c>
      <c r="N588">
        <f t="shared" si="19"/>
        <v>0</v>
      </c>
    </row>
    <row r="589" spans="1:14" x14ac:dyDescent="0.2">
      <c r="A589" s="96">
        <v>60044</v>
      </c>
      <c r="B589" s="97" t="s">
        <v>272</v>
      </c>
      <c r="C589" s="97" t="s">
        <v>726</v>
      </c>
      <c r="D589" s="96" t="s">
        <v>754</v>
      </c>
      <c r="E589" s="98">
        <v>109</v>
      </c>
      <c r="F589" s="99">
        <v>0</v>
      </c>
      <c r="G589" s="98">
        <v>109</v>
      </c>
      <c r="H589" s="98">
        <v>2422</v>
      </c>
      <c r="I589" s="99">
        <v>0</v>
      </c>
      <c r="J589" s="98">
        <v>2422</v>
      </c>
      <c r="K589" s="100">
        <v>4.4999999999999998E-2</v>
      </c>
      <c r="M589">
        <f t="shared" si="18"/>
        <v>0</v>
      </c>
      <c r="N589">
        <f t="shared" si="19"/>
        <v>0</v>
      </c>
    </row>
    <row r="590" spans="1:14" x14ac:dyDescent="0.2">
      <c r="A590" s="96">
        <v>60049</v>
      </c>
      <c r="B590" s="97" t="s">
        <v>168</v>
      </c>
      <c r="C590" s="97" t="s">
        <v>726</v>
      </c>
      <c r="D590" s="96" t="s">
        <v>755</v>
      </c>
      <c r="E590" s="98">
        <v>35</v>
      </c>
      <c r="F590" s="99">
        <v>0</v>
      </c>
      <c r="G590" s="98">
        <v>35</v>
      </c>
      <c r="H590" s="98">
        <v>1533</v>
      </c>
      <c r="I590" s="99">
        <v>67</v>
      </c>
      <c r="J590" s="98">
        <v>1600</v>
      </c>
      <c r="K590" s="100">
        <v>2.188E-2</v>
      </c>
      <c r="M590">
        <f t="shared" si="18"/>
        <v>0</v>
      </c>
      <c r="N590">
        <f t="shared" si="19"/>
        <v>4.1875000000000002E-2</v>
      </c>
    </row>
    <row r="591" spans="1:14" x14ac:dyDescent="0.2">
      <c r="A591" s="96">
        <v>60054</v>
      </c>
      <c r="B591" s="97" t="s">
        <v>168</v>
      </c>
      <c r="C591" s="97" t="s">
        <v>726</v>
      </c>
      <c r="D591" s="96" t="s">
        <v>756</v>
      </c>
      <c r="E591" s="98">
        <v>240</v>
      </c>
      <c r="F591" s="99">
        <v>0</v>
      </c>
      <c r="G591" s="98">
        <v>240</v>
      </c>
      <c r="H591" s="98">
        <v>4591</v>
      </c>
      <c r="I591" s="99">
        <v>0</v>
      </c>
      <c r="J591" s="98">
        <v>4591</v>
      </c>
      <c r="K591" s="100">
        <v>5.228E-2</v>
      </c>
      <c r="M591">
        <f t="shared" si="18"/>
        <v>0</v>
      </c>
      <c r="N591">
        <f t="shared" si="19"/>
        <v>0</v>
      </c>
    </row>
    <row r="592" spans="1:14" x14ac:dyDescent="0.2">
      <c r="A592" s="96">
        <v>60064</v>
      </c>
      <c r="B592" s="97" t="s">
        <v>168</v>
      </c>
      <c r="C592" s="97" t="s">
        <v>726</v>
      </c>
      <c r="D592" s="96" t="s">
        <v>757</v>
      </c>
      <c r="E592" s="98">
        <v>678</v>
      </c>
      <c r="F592" s="99">
        <v>0</v>
      </c>
      <c r="G592" s="98">
        <v>678</v>
      </c>
      <c r="H592" s="98">
        <v>17159</v>
      </c>
      <c r="I592" s="99">
        <v>3</v>
      </c>
      <c r="J592" s="98">
        <v>17162</v>
      </c>
      <c r="K592" s="100">
        <v>3.9510000000000003E-2</v>
      </c>
      <c r="M592">
        <f t="shared" si="18"/>
        <v>0</v>
      </c>
      <c r="N592">
        <f t="shared" si="19"/>
        <v>1.7480480130520917E-4</v>
      </c>
    </row>
    <row r="593" spans="1:14" x14ac:dyDescent="0.2">
      <c r="A593" s="96">
        <v>60065</v>
      </c>
      <c r="B593" s="97" t="s">
        <v>168</v>
      </c>
      <c r="C593" s="97" t="s">
        <v>726</v>
      </c>
      <c r="D593" s="96" t="s">
        <v>758</v>
      </c>
      <c r="E593" s="98">
        <v>486</v>
      </c>
      <c r="F593" s="99">
        <v>83</v>
      </c>
      <c r="G593" s="98">
        <v>569</v>
      </c>
      <c r="H593" s="98">
        <v>6617</v>
      </c>
      <c r="I593" s="99">
        <v>1604</v>
      </c>
      <c r="J593" s="98">
        <v>8221</v>
      </c>
      <c r="K593" s="100">
        <v>6.9209999999999994E-2</v>
      </c>
      <c r="M593">
        <f t="shared" si="18"/>
        <v>0.14586994727592267</v>
      </c>
      <c r="N593">
        <f t="shared" si="19"/>
        <v>0.1951100839313952</v>
      </c>
    </row>
    <row r="594" spans="1:14" x14ac:dyDescent="0.2">
      <c r="A594" s="96">
        <v>60071</v>
      </c>
      <c r="B594" s="97" t="s">
        <v>168</v>
      </c>
      <c r="C594" s="97" t="s">
        <v>726</v>
      </c>
      <c r="D594" s="96" t="s">
        <v>759</v>
      </c>
      <c r="E594" s="98">
        <v>453</v>
      </c>
      <c r="F594" s="99">
        <v>0</v>
      </c>
      <c r="G594" s="98">
        <v>453</v>
      </c>
      <c r="H594" s="98">
        <v>6257</v>
      </c>
      <c r="I594" s="99">
        <v>0</v>
      </c>
      <c r="J594" s="98">
        <v>6257</v>
      </c>
      <c r="K594" s="100">
        <v>7.2400000000000006E-2</v>
      </c>
      <c r="M594">
        <f t="shared" si="18"/>
        <v>0</v>
      </c>
      <c r="N594">
        <f t="shared" si="19"/>
        <v>0</v>
      </c>
    </row>
    <row r="595" spans="1:14" x14ac:dyDescent="0.2">
      <c r="A595" s="96">
        <v>60075</v>
      </c>
      <c r="B595" s="97" t="s">
        <v>168</v>
      </c>
      <c r="C595" s="97" t="s">
        <v>726</v>
      </c>
      <c r="D595" s="96" t="s">
        <v>760</v>
      </c>
      <c r="E595" s="98">
        <v>32</v>
      </c>
      <c r="F595" s="99">
        <v>0</v>
      </c>
      <c r="G595" s="98">
        <v>32</v>
      </c>
      <c r="H595" s="98">
        <v>2470</v>
      </c>
      <c r="I595" s="99">
        <v>0</v>
      </c>
      <c r="J595" s="98">
        <v>2470</v>
      </c>
      <c r="K595" s="100">
        <v>1.2959999999999999E-2</v>
      </c>
      <c r="M595">
        <f t="shared" si="18"/>
        <v>0</v>
      </c>
      <c r="N595">
        <f t="shared" si="19"/>
        <v>0</v>
      </c>
    </row>
    <row r="596" spans="1:14" x14ac:dyDescent="0.2">
      <c r="A596" s="96">
        <v>60076</v>
      </c>
      <c r="B596" s="97" t="s">
        <v>168</v>
      </c>
      <c r="C596" s="97" t="s">
        <v>726</v>
      </c>
      <c r="D596" s="96" t="s">
        <v>761</v>
      </c>
      <c r="E596" s="98">
        <v>195</v>
      </c>
      <c r="F596" s="99">
        <v>0</v>
      </c>
      <c r="G596" s="98">
        <v>195</v>
      </c>
      <c r="H596" s="98">
        <v>3527</v>
      </c>
      <c r="I596" s="99">
        <v>0</v>
      </c>
      <c r="J596" s="98">
        <v>3527</v>
      </c>
      <c r="K596" s="100">
        <v>5.5289999999999999E-2</v>
      </c>
      <c r="M596">
        <f t="shared" si="18"/>
        <v>0</v>
      </c>
      <c r="N596">
        <f t="shared" si="19"/>
        <v>0</v>
      </c>
    </row>
    <row r="597" spans="1:14" x14ac:dyDescent="0.2">
      <c r="A597" s="96">
        <v>60096</v>
      </c>
      <c r="B597" s="97" t="s">
        <v>272</v>
      </c>
      <c r="C597" s="97" t="s">
        <v>726</v>
      </c>
      <c r="D597" s="96" t="s">
        <v>762</v>
      </c>
      <c r="E597" s="98">
        <v>12</v>
      </c>
      <c r="F597" s="99">
        <v>0</v>
      </c>
      <c r="G597" s="98">
        <v>12</v>
      </c>
      <c r="H597" s="98">
        <v>1333</v>
      </c>
      <c r="I597" s="99">
        <v>0</v>
      </c>
      <c r="J597" s="98">
        <v>1333</v>
      </c>
      <c r="K597" s="100">
        <v>8.9999999999999993E-3</v>
      </c>
      <c r="M597">
        <f t="shared" si="18"/>
        <v>0</v>
      </c>
      <c r="N597">
        <f t="shared" si="19"/>
        <v>0</v>
      </c>
    </row>
    <row r="598" spans="1:14" x14ac:dyDescent="0.2">
      <c r="A598" s="96">
        <v>60100</v>
      </c>
      <c r="B598" s="97" t="s">
        <v>168</v>
      </c>
      <c r="C598" s="97" t="s">
        <v>726</v>
      </c>
      <c r="D598" s="96" t="s">
        <v>763</v>
      </c>
      <c r="E598" s="98">
        <v>1040</v>
      </c>
      <c r="F598" s="99">
        <v>208</v>
      </c>
      <c r="G598" s="98">
        <v>1248</v>
      </c>
      <c r="H598" s="98">
        <v>21682</v>
      </c>
      <c r="I598" s="99">
        <v>6739</v>
      </c>
      <c r="J598" s="98">
        <v>28421</v>
      </c>
      <c r="K598" s="100">
        <v>4.3909999999999998E-2</v>
      </c>
      <c r="M598">
        <f t="shared" si="18"/>
        <v>0.16666666666666666</v>
      </c>
      <c r="N598">
        <f t="shared" si="19"/>
        <v>0.23711340206185566</v>
      </c>
    </row>
    <row r="599" spans="1:14" x14ac:dyDescent="0.2">
      <c r="A599" s="96">
        <v>60103</v>
      </c>
      <c r="B599" s="97" t="s">
        <v>168</v>
      </c>
      <c r="C599" s="97" t="s">
        <v>726</v>
      </c>
      <c r="D599" s="96" t="s">
        <v>764</v>
      </c>
      <c r="E599" s="98">
        <v>88</v>
      </c>
      <c r="F599" s="99">
        <v>0</v>
      </c>
      <c r="G599" s="98">
        <v>88</v>
      </c>
      <c r="H599" s="98">
        <v>2884</v>
      </c>
      <c r="I599" s="99">
        <v>0</v>
      </c>
      <c r="J599" s="98">
        <v>2884</v>
      </c>
      <c r="K599" s="100">
        <v>3.0509999999999999E-2</v>
      </c>
      <c r="M599">
        <f t="shared" si="18"/>
        <v>0</v>
      </c>
      <c r="N599">
        <f t="shared" si="19"/>
        <v>0</v>
      </c>
    </row>
    <row r="600" spans="1:14" x14ac:dyDescent="0.2">
      <c r="A600" s="96">
        <v>60104</v>
      </c>
      <c r="B600" s="97" t="s">
        <v>168</v>
      </c>
      <c r="C600" s="97" t="s">
        <v>726</v>
      </c>
      <c r="D600" s="96" t="s">
        <v>765</v>
      </c>
      <c r="E600" s="98">
        <v>627</v>
      </c>
      <c r="F600" s="99">
        <v>76</v>
      </c>
      <c r="G600" s="98">
        <v>703</v>
      </c>
      <c r="H600" s="98">
        <v>9493</v>
      </c>
      <c r="I600" s="99">
        <v>5440</v>
      </c>
      <c r="J600" s="98">
        <v>14933</v>
      </c>
      <c r="K600" s="100">
        <v>4.7079999999999997E-2</v>
      </c>
      <c r="M600">
        <f t="shared" si="18"/>
        <v>0.10810810810810811</v>
      </c>
      <c r="N600">
        <f t="shared" si="19"/>
        <v>0.36429384584477331</v>
      </c>
    </row>
    <row r="601" spans="1:14" x14ac:dyDescent="0.2">
      <c r="A601" s="96">
        <v>60107</v>
      </c>
      <c r="B601" s="97" t="s">
        <v>272</v>
      </c>
      <c r="C601" s="97" t="s">
        <v>726</v>
      </c>
      <c r="D601" s="96" t="s">
        <v>766</v>
      </c>
      <c r="E601" s="98">
        <v>0</v>
      </c>
      <c r="F601" s="99">
        <v>0</v>
      </c>
      <c r="G601" s="98">
        <v>0</v>
      </c>
      <c r="H601" s="98">
        <v>62</v>
      </c>
      <c r="I601" s="99">
        <v>0</v>
      </c>
      <c r="J601" s="98">
        <v>62</v>
      </c>
      <c r="K601" s="100">
        <v>0</v>
      </c>
      <c r="M601" t="e">
        <f t="shared" si="18"/>
        <v>#DIV/0!</v>
      </c>
      <c r="N601">
        <f t="shared" si="19"/>
        <v>0</v>
      </c>
    </row>
    <row r="602" spans="1:14" x14ac:dyDescent="0.2">
      <c r="A602" s="96">
        <v>60112</v>
      </c>
      <c r="B602" s="97" t="s">
        <v>168</v>
      </c>
      <c r="C602" s="97" t="s">
        <v>726</v>
      </c>
      <c r="D602" s="96" t="s">
        <v>767</v>
      </c>
      <c r="E602" s="98">
        <v>189</v>
      </c>
      <c r="F602" s="99">
        <v>0</v>
      </c>
      <c r="G602" s="98">
        <v>189</v>
      </c>
      <c r="H602" s="98">
        <v>9544</v>
      </c>
      <c r="I602" s="99">
        <v>33</v>
      </c>
      <c r="J602" s="98">
        <v>9577</v>
      </c>
      <c r="K602" s="100">
        <v>1.9730000000000001E-2</v>
      </c>
      <c r="M602">
        <f t="shared" si="18"/>
        <v>0</v>
      </c>
      <c r="N602">
        <f t="shared" si="19"/>
        <v>3.4457554557794715E-3</v>
      </c>
    </row>
    <row r="603" spans="1:14" x14ac:dyDescent="0.2">
      <c r="A603" s="96">
        <v>60113</v>
      </c>
      <c r="B603" s="97" t="s">
        <v>168</v>
      </c>
      <c r="C603" s="97" t="s">
        <v>726</v>
      </c>
      <c r="D603" s="96" t="s">
        <v>768</v>
      </c>
      <c r="E603" s="98">
        <v>250</v>
      </c>
      <c r="F603" s="99">
        <v>0</v>
      </c>
      <c r="G603" s="98">
        <v>250</v>
      </c>
      <c r="H603" s="98">
        <v>12491</v>
      </c>
      <c r="I603" s="99">
        <v>0</v>
      </c>
      <c r="J603" s="98">
        <v>12491</v>
      </c>
      <c r="K603" s="100">
        <v>2.001E-2</v>
      </c>
      <c r="M603">
        <f t="shared" si="18"/>
        <v>0</v>
      </c>
      <c r="N603">
        <f t="shared" si="19"/>
        <v>0</v>
      </c>
    </row>
    <row r="604" spans="1:14" x14ac:dyDescent="0.2">
      <c r="A604" s="96">
        <v>60114</v>
      </c>
      <c r="B604" s="97" t="s">
        <v>168</v>
      </c>
      <c r="C604" s="97" t="s">
        <v>726</v>
      </c>
      <c r="D604" s="96" t="s">
        <v>769</v>
      </c>
      <c r="E604" s="98">
        <v>96</v>
      </c>
      <c r="F604" s="99">
        <v>0</v>
      </c>
      <c r="G604" s="98">
        <v>96</v>
      </c>
      <c r="H604" s="98">
        <v>4657</v>
      </c>
      <c r="I604" s="99">
        <v>4</v>
      </c>
      <c r="J604" s="98">
        <v>4661</v>
      </c>
      <c r="K604" s="100">
        <v>2.06E-2</v>
      </c>
      <c r="M604">
        <f t="shared" si="18"/>
        <v>0</v>
      </c>
      <c r="N604">
        <f t="shared" si="19"/>
        <v>8.5818493885432307E-4</v>
      </c>
    </row>
    <row r="605" spans="1:14" x14ac:dyDescent="0.2">
      <c r="A605" s="96">
        <v>60115</v>
      </c>
      <c r="B605" s="97" t="s">
        <v>272</v>
      </c>
      <c r="C605" s="97" t="s">
        <v>726</v>
      </c>
      <c r="D605" s="96" t="s">
        <v>770</v>
      </c>
      <c r="E605" s="98">
        <v>20</v>
      </c>
      <c r="F605" s="99">
        <v>0</v>
      </c>
      <c r="G605" s="98">
        <v>20</v>
      </c>
      <c r="H605" s="98">
        <v>319</v>
      </c>
      <c r="I605" s="99">
        <v>0</v>
      </c>
      <c r="J605" s="98">
        <v>319</v>
      </c>
      <c r="K605" s="100">
        <v>6.2700000000000006E-2</v>
      </c>
      <c r="M605">
        <f t="shared" si="18"/>
        <v>0</v>
      </c>
      <c r="N605">
        <f t="shared" si="19"/>
        <v>0</v>
      </c>
    </row>
    <row r="606" spans="1:14" x14ac:dyDescent="0.2">
      <c r="A606" s="96">
        <v>60116</v>
      </c>
      <c r="B606" s="97" t="s">
        <v>168</v>
      </c>
      <c r="C606" s="97" t="s">
        <v>726</v>
      </c>
      <c r="D606" s="96" t="s">
        <v>771</v>
      </c>
      <c r="E606" s="98">
        <v>86</v>
      </c>
      <c r="F606" s="99">
        <v>0</v>
      </c>
      <c r="G606" s="98">
        <v>86</v>
      </c>
      <c r="H606" s="98">
        <v>2539</v>
      </c>
      <c r="I606" s="99">
        <v>0</v>
      </c>
      <c r="J606" s="98">
        <v>2539</v>
      </c>
      <c r="K606" s="100">
        <v>3.3869999999999997E-2</v>
      </c>
      <c r="M606">
        <f t="shared" si="18"/>
        <v>0</v>
      </c>
      <c r="N606">
        <f t="shared" si="19"/>
        <v>0</v>
      </c>
    </row>
    <row r="607" spans="1:14" x14ac:dyDescent="0.2">
      <c r="A607" s="96">
        <v>60117</v>
      </c>
      <c r="B607" s="97" t="s">
        <v>168</v>
      </c>
      <c r="C607" s="97" t="s">
        <v>726</v>
      </c>
      <c r="D607" s="96" t="s">
        <v>772</v>
      </c>
      <c r="E607" s="98">
        <v>1</v>
      </c>
      <c r="F607" s="99">
        <v>0</v>
      </c>
      <c r="G607" s="98">
        <v>1</v>
      </c>
      <c r="H607" s="98">
        <v>293</v>
      </c>
      <c r="I607" s="99">
        <v>0</v>
      </c>
      <c r="J607" s="98">
        <v>293</v>
      </c>
      <c r="K607" s="100">
        <v>3.4099999999999998E-3</v>
      </c>
      <c r="M607">
        <f t="shared" si="18"/>
        <v>0</v>
      </c>
      <c r="N607">
        <f t="shared" si="19"/>
        <v>0</v>
      </c>
    </row>
    <row r="608" spans="1:14" x14ac:dyDescent="0.2">
      <c r="A608" s="96">
        <v>60118</v>
      </c>
      <c r="B608" s="97" t="s">
        <v>168</v>
      </c>
      <c r="C608" s="97" t="s">
        <v>726</v>
      </c>
      <c r="D608" s="96" t="s">
        <v>773</v>
      </c>
      <c r="E608" s="98">
        <v>6</v>
      </c>
      <c r="F608" s="99">
        <v>0</v>
      </c>
      <c r="G608" s="98">
        <v>6</v>
      </c>
      <c r="H608" s="98">
        <v>522</v>
      </c>
      <c r="I608" s="99">
        <v>0</v>
      </c>
      <c r="J608" s="98">
        <v>522</v>
      </c>
      <c r="K608" s="100">
        <v>1.149E-2</v>
      </c>
      <c r="M608">
        <f t="shared" si="18"/>
        <v>0</v>
      </c>
      <c r="N608">
        <f t="shared" si="19"/>
        <v>0</v>
      </c>
    </row>
    <row r="609" spans="1:14" x14ac:dyDescent="0.2">
      <c r="A609" s="96">
        <v>60119</v>
      </c>
      <c r="B609" s="97" t="s">
        <v>272</v>
      </c>
      <c r="C609" s="97" t="s">
        <v>726</v>
      </c>
      <c r="D609" s="96" t="s">
        <v>774</v>
      </c>
      <c r="E609" s="98">
        <v>115</v>
      </c>
      <c r="F609" s="99">
        <v>0</v>
      </c>
      <c r="G609" s="98">
        <v>115</v>
      </c>
      <c r="H609" s="98">
        <v>4618</v>
      </c>
      <c r="I609" s="99">
        <v>0</v>
      </c>
      <c r="J609" s="98">
        <v>4618</v>
      </c>
      <c r="K609" s="100">
        <v>2.4899999999999999E-2</v>
      </c>
      <c r="M609">
        <f t="shared" si="18"/>
        <v>0</v>
      </c>
      <c r="N609">
        <f t="shared" si="19"/>
        <v>0</v>
      </c>
    </row>
    <row r="610" spans="1:14" x14ac:dyDescent="0.2">
      <c r="A610" s="96">
        <v>60121</v>
      </c>
      <c r="B610" s="97" t="s">
        <v>272</v>
      </c>
      <c r="C610" s="97" t="s">
        <v>726</v>
      </c>
      <c r="D610" s="96" t="s">
        <v>775</v>
      </c>
      <c r="E610" s="98">
        <v>0</v>
      </c>
      <c r="F610" s="99">
        <v>0</v>
      </c>
      <c r="G610" s="98">
        <v>0</v>
      </c>
      <c r="H610" s="98">
        <v>25</v>
      </c>
      <c r="I610" s="99">
        <v>0</v>
      </c>
      <c r="J610" s="98">
        <v>25</v>
      </c>
      <c r="K610" s="100">
        <v>0</v>
      </c>
      <c r="M610" t="e">
        <f t="shared" si="18"/>
        <v>#DIV/0!</v>
      </c>
      <c r="N610">
        <f t="shared" si="19"/>
        <v>0</v>
      </c>
    </row>
    <row r="611" spans="1:14" x14ac:dyDescent="0.2">
      <c r="A611" s="96">
        <v>70001</v>
      </c>
      <c r="B611" s="97" t="s">
        <v>776</v>
      </c>
      <c r="C611" s="97" t="s">
        <v>777</v>
      </c>
      <c r="D611" s="96" t="s">
        <v>778</v>
      </c>
      <c r="E611" s="98">
        <v>2528</v>
      </c>
      <c r="F611" s="99">
        <v>108</v>
      </c>
      <c r="G611" s="98">
        <v>2636</v>
      </c>
      <c r="H611" s="98">
        <v>64332</v>
      </c>
      <c r="I611" s="99">
        <v>8291</v>
      </c>
      <c r="J611" s="98">
        <v>72623</v>
      </c>
      <c r="K611" s="100">
        <v>3.6299999999999999E-2</v>
      </c>
      <c r="M611">
        <f t="shared" si="18"/>
        <v>4.09711684370258E-2</v>
      </c>
      <c r="N611">
        <f t="shared" si="19"/>
        <v>0.11416493397408535</v>
      </c>
    </row>
    <row r="612" spans="1:14" x14ac:dyDescent="0.2">
      <c r="A612" s="96">
        <v>70002</v>
      </c>
      <c r="B612" s="97" t="s">
        <v>776</v>
      </c>
      <c r="C612" s="97" t="s">
        <v>777</v>
      </c>
      <c r="D612" s="96" t="s">
        <v>779</v>
      </c>
      <c r="E612" s="98">
        <v>3768</v>
      </c>
      <c r="F612" s="99">
        <v>537</v>
      </c>
      <c r="G612" s="98">
        <v>4305</v>
      </c>
      <c r="H612" s="98">
        <v>64368</v>
      </c>
      <c r="I612" s="99">
        <v>6616</v>
      </c>
      <c r="J612" s="98">
        <v>70984</v>
      </c>
      <c r="K612" s="100">
        <v>6.0650000000000003E-2</v>
      </c>
      <c r="M612">
        <f t="shared" si="18"/>
        <v>0.12473867595818815</v>
      </c>
      <c r="N612">
        <f t="shared" si="19"/>
        <v>9.3204102332920091E-2</v>
      </c>
    </row>
    <row r="613" spans="1:14" x14ac:dyDescent="0.2">
      <c r="A613" s="96">
        <v>70003</v>
      </c>
      <c r="B613" s="97" t="s">
        <v>776</v>
      </c>
      <c r="C613" s="97" t="s">
        <v>777</v>
      </c>
      <c r="D613" s="96" t="s">
        <v>780</v>
      </c>
      <c r="E613" s="98">
        <v>386</v>
      </c>
      <c r="F613" s="99">
        <v>0</v>
      </c>
      <c r="G613" s="98">
        <v>386</v>
      </c>
      <c r="H613" s="98">
        <v>8970</v>
      </c>
      <c r="I613" s="99">
        <v>167</v>
      </c>
      <c r="J613" s="98">
        <v>9137</v>
      </c>
      <c r="K613" s="100">
        <v>4.2250000000000003E-2</v>
      </c>
      <c r="M613">
        <f t="shared" si="18"/>
        <v>0</v>
      </c>
      <c r="N613">
        <f t="shared" si="19"/>
        <v>1.8277333917040603E-2</v>
      </c>
    </row>
    <row r="614" spans="1:14" x14ac:dyDescent="0.2">
      <c r="A614" s="96">
        <v>70004</v>
      </c>
      <c r="B614" s="97" t="s">
        <v>776</v>
      </c>
      <c r="C614" s="97" t="s">
        <v>777</v>
      </c>
      <c r="D614" s="96" t="s">
        <v>781</v>
      </c>
      <c r="E614" s="98">
        <v>117</v>
      </c>
      <c r="F614" s="99">
        <v>0</v>
      </c>
      <c r="G614" s="98">
        <v>117</v>
      </c>
      <c r="H614" s="98">
        <v>5510</v>
      </c>
      <c r="I614" s="99">
        <v>0</v>
      </c>
      <c r="J614" s="98">
        <v>5510</v>
      </c>
      <c r="K614" s="100">
        <v>2.1229999999999999E-2</v>
      </c>
      <c r="M614">
        <f t="shared" si="18"/>
        <v>0</v>
      </c>
      <c r="N614">
        <f t="shared" si="19"/>
        <v>0</v>
      </c>
    </row>
    <row r="615" spans="1:14" x14ac:dyDescent="0.2">
      <c r="A615" s="96">
        <v>70005</v>
      </c>
      <c r="B615" s="97" t="s">
        <v>776</v>
      </c>
      <c r="C615" s="97" t="s">
        <v>777</v>
      </c>
      <c r="D615" s="96" t="s">
        <v>782</v>
      </c>
      <c r="E615" s="98">
        <v>1626</v>
      </c>
      <c r="F615" s="99">
        <v>44</v>
      </c>
      <c r="G615" s="98">
        <v>1670</v>
      </c>
      <c r="H615" s="98">
        <v>33545</v>
      </c>
      <c r="I615" s="99">
        <v>2460</v>
      </c>
      <c r="J615" s="98">
        <v>36005</v>
      </c>
      <c r="K615" s="100">
        <v>4.6379999999999998E-2</v>
      </c>
      <c r="M615">
        <f t="shared" si="18"/>
        <v>2.6347305389221556E-2</v>
      </c>
      <c r="N615">
        <f t="shared" si="19"/>
        <v>6.8323843910567977E-2</v>
      </c>
    </row>
    <row r="616" spans="1:14" x14ac:dyDescent="0.2">
      <c r="A616" s="96">
        <v>70006</v>
      </c>
      <c r="B616" s="97" t="s">
        <v>776</v>
      </c>
      <c r="C616" s="97" t="s">
        <v>777</v>
      </c>
      <c r="D616" s="96" t="s">
        <v>783</v>
      </c>
      <c r="E616" s="98">
        <v>1469</v>
      </c>
      <c r="F616" s="99">
        <v>4</v>
      </c>
      <c r="G616" s="98">
        <v>1473</v>
      </c>
      <c r="H616" s="98">
        <v>24296</v>
      </c>
      <c r="I616" s="99">
        <v>2716</v>
      </c>
      <c r="J616" s="98">
        <v>27012</v>
      </c>
      <c r="K616" s="100">
        <v>5.4530000000000002E-2</v>
      </c>
      <c r="M616">
        <f t="shared" si="18"/>
        <v>2.7155465037338763E-3</v>
      </c>
      <c r="N616">
        <f t="shared" si="19"/>
        <v>0.10054790463497705</v>
      </c>
    </row>
    <row r="617" spans="1:14" x14ac:dyDescent="0.2">
      <c r="A617" s="96">
        <v>70007</v>
      </c>
      <c r="B617" s="97" t="s">
        <v>776</v>
      </c>
      <c r="C617" s="97" t="s">
        <v>777</v>
      </c>
      <c r="D617" s="96" t="s">
        <v>784</v>
      </c>
      <c r="E617" s="98">
        <v>1113</v>
      </c>
      <c r="F617" s="99">
        <v>0</v>
      </c>
      <c r="G617" s="98">
        <v>1113</v>
      </c>
      <c r="H617" s="98">
        <v>30063</v>
      </c>
      <c r="I617" s="99">
        <v>617</v>
      </c>
      <c r="J617" s="98">
        <v>30680</v>
      </c>
      <c r="K617" s="100">
        <v>3.628E-2</v>
      </c>
      <c r="M617">
        <f t="shared" si="18"/>
        <v>0</v>
      </c>
      <c r="N617">
        <f t="shared" si="19"/>
        <v>2.0110821382007822E-2</v>
      </c>
    </row>
    <row r="618" spans="1:14" x14ac:dyDescent="0.2">
      <c r="A618" s="96">
        <v>70008</v>
      </c>
      <c r="B618" s="97" t="s">
        <v>776</v>
      </c>
      <c r="C618" s="97" t="s">
        <v>777</v>
      </c>
      <c r="D618" s="96" t="s">
        <v>785</v>
      </c>
      <c r="E618" s="98">
        <v>202</v>
      </c>
      <c r="F618" s="99">
        <v>0</v>
      </c>
      <c r="G618" s="98">
        <v>202</v>
      </c>
      <c r="H618" s="98">
        <v>13024</v>
      </c>
      <c r="I618" s="99">
        <v>0</v>
      </c>
      <c r="J618" s="98">
        <v>13024</v>
      </c>
      <c r="K618" s="100">
        <v>1.5509999999999999E-2</v>
      </c>
      <c r="M618">
        <f t="shared" si="18"/>
        <v>0</v>
      </c>
      <c r="N618">
        <f t="shared" si="19"/>
        <v>0</v>
      </c>
    </row>
    <row r="619" spans="1:14" x14ac:dyDescent="0.2">
      <c r="A619" s="96">
        <v>70009</v>
      </c>
      <c r="B619" s="97" t="s">
        <v>776</v>
      </c>
      <c r="C619" s="97" t="s">
        <v>777</v>
      </c>
      <c r="D619" s="96" t="s">
        <v>786</v>
      </c>
      <c r="E619" s="98">
        <v>0</v>
      </c>
      <c r="F619" s="99">
        <v>0</v>
      </c>
      <c r="G619" s="98">
        <v>0</v>
      </c>
      <c r="H619" s="98">
        <v>81</v>
      </c>
      <c r="I619" s="99">
        <v>0</v>
      </c>
      <c r="J619" s="98">
        <v>81</v>
      </c>
      <c r="K619" s="100">
        <v>0</v>
      </c>
      <c r="M619" t="e">
        <f t="shared" si="18"/>
        <v>#DIV/0!</v>
      </c>
      <c r="N619">
        <f t="shared" si="19"/>
        <v>0</v>
      </c>
    </row>
    <row r="620" spans="1:14" x14ac:dyDescent="0.2">
      <c r="A620" s="96">
        <v>70010</v>
      </c>
      <c r="B620" s="97" t="s">
        <v>776</v>
      </c>
      <c r="C620" s="97" t="s">
        <v>777</v>
      </c>
      <c r="D620" s="96" t="s">
        <v>787</v>
      </c>
      <c r="E620" s="98">
        <v>3215</v>
      </c>
      <c r="F620" s="99">
        <v>106</v>
      </c>
      <c r="G620" s="98">
        <v>3321</v>
      </c>
      <c r="H620" s="98">
        <v>31474</v>
      </c>
      <c r="I620" s="99">
        <v>8412</v>
      </c>
      <c r="J620" s="98">
        <v>39886</v>
      </c>
      <c r="K620" s="100">
        <v>8.3260000000000001E-2</v>
      </c>
      <c r="M620">
        <f t="shared" si="18"/>
        <v>3.1918096958747366E-2</v>
      </c>
      <c r="N620">
        <f t="shared" si="19"/>
        <v>0.21090106804392519</v>
      </c>
    </row>
    <row r="621" spans="1:14" x14ac:dyDescent="0.2">
      <c r="A621" s="96">
        <v>70011</v>
      </c>
      <c r="B621" s="97" t="s">
        <v>776</v>
      </c>
      <c r="C621" s="97" t="s">
        <v>777</v>
      </c>
      <c r="D621" s="96" t="s">
        <v>788</v>
      </c>
      <c r="E621" s="98">
        <v>344</v>
      </c>
      <c r="F621" s="99">
        <v>0</v>
      </c>
      <c r="G621" s="98">
        <v>344</v>
      </c>
      <c r="H621" s="98">
        <v>13463</v>
      </c>
      <c r="I621" s="99">
        <v>0</v>
      </c>
      <c r="J621" s="98">
        <v>13463</v>
      </c>
      <c r="K621" s="100">
        <v>2.555E-2</v>
      </c>
      <c r="M621">
        <f t="shared" si="18"/>
        <v>0</v>
      </c>
      <c r="N621">
        <f t="shared" si="19"/>
        <v>0</v>
      </c>
    </row>
    <row r="622" spans="1:14" x14ac:dyDescent="0.2">
      <c r="A622" s="96">
        <v>70012</v>
      </c>
      <c r="B622" s="97" t="s">
        <v>776</v>
      </c>
      <c r="C622" s="97" t="s">
        <v>777</v>
      </c>
      <c r="D622" s="96" t="s">
        <v>789</v>
      </c>
      <c r="E622" s="98">
        <v>187</v>
      </c>
      <c r="F622" s="99">
        <v>0</v>
      </c>
      <c r="G622" s="98">
        <v>187</v>
      </c>
      <c r="H622" s="98">
        <v>8308</v>
      </c>
      <c r="I622" s="99">
        <v>0</v>
      </c>
      <c r="J622" s="98">
        <v>8308</v>
      </c>
      <c r="K622" s="100">
        <v>2.2509999999999999E-2</v>
      </c>
      <c r="M622">
        <f t="shared" si="18"/>
        <v>0</v>
      </c>
      <c r="N622">
        <f t="shared" si="19"/>
        <v>0</v>
      </c>
    </row>
    <row r="623" spans="1:14" x14ac:dyDescent="0.2">
      <c r="A623" s="96">
        <v>70015</v>
      </c>
      <c r="B623" s="97" t="s">
        <v>776</v>
      </c>
      <c r="C623" s="97" t="s">
        <v>777</v>
      </c>
      <c r="D623" s="96" t="s">
        <v>790</v>
      </c>
      <c r="E623" s="98">
        <v>131</v>
      </c>
      <c r="F623" s="99">
        <v>0</v>
      </c>
      <c r="G623" s="98">
        <v>131</v>
      </c>
      <c r="H623" s="98">
        <v>6342</v>
      </c>
      <c r="I623" s="99">
        <v>0</v>
      </c>
      <c r="J623" s="98">
        <v>6342</v>
      </c>
      <c r="K623" s="100">
        <v>2.0660000000000001E-2</v>
      </c>
      <c r="M623">
        <f t="shared" si="18"/>
        <v>0</v>
      </c>
      <c r="N623">
        <f t="shared" si="19"/>
        <v>0</v>
      </c>
    </row>
    <row r="624" spans="1:14" x14ac:dyDescent="0.2">
      <c r="A624" s="96">
        <v>70016</v>
      </c>
      <c r="B624" s="97" t="s">
        <v>776</v>
      </c>
      <c r="C624" s="97" t="s">
        <v>777</v>
      </c>
      <c r="D624" s="96" t="s">
        <v>791</v>
      </c>
      <c r="E624" s="98">
        <v>1395</v>
      </c>
      <c r="F624" s="99">
        <v>66</v>
      </c>
      <c r="G624" s="98">
        <v>1461</v>
      </c>
      <c r="H624" s="98">
        <v>29322</v>
      </c>
      <c r="I624" s="99">
        <v>2030</v>
      </c>
      <c r="J624" s="98">
        <v>31352</v>
      </c>
      <c r="K624" s="100">
        <v>4.6600000000000003E-2</v>
      </c>
      <c r="M624">
        <f t="shared" si="18"/>
        <v>4.5174537987679675E-2</v>
      </c>
      <c r="N624">
        <f t="shared" si="19"/>
        <v>6.4748660372544023E-2</v>
      </c>
    </row>
    <row r="625" spans="1:14" x14ac:dyDescent="0.2">
      <c r="A625" s="96">
        <v>70017</v>
      </c>
      <c r="B625" s="97" t="s">
        <v>776</v>
      </c>
      <c r="C625" s="97" t="s">
        <v>777</v>
      </c>
      <c r="D625" s="96" t="s">
        <v>792</v>
      </c>
      <c r="E625" s="98">
        <v>1077</v>
      </c>
      <c r="F625" s="99">
        <v>0</v>
      </c>
      <c r="G625" s="98">
        <v>1077</v>
      </c>
      <c r="H625" s="98">
        <v>23819</v>
      </c>
      <c r="I625" s="99">
        <v>0</v>
      </c>
      <c r="J625" s="98">
        <v>23819</v>
      </c>
      <c r="K625" s="100">
        <v>4.5220000000000003E-2</v>
      </c>
      <c r="M625">
        <f t="shared" si="18"/>
        <v>0</v>
      </c>
      <c r="N625">
        <f t="shared" si="19"/>
        <v>0</v>
      </c>
    </row>
    <row r="626" spans="1:14" x14ac:dyDescent="0.2">
      <c r="A626" s="96">
        <v>70018</v>
      </c>
      <c r="B626" s="97" t="s">
        <v>776</v>
      </c>
      <c r="C626" s="97" t="s">
        <v>777</v>
      </c>
      <c r="D626" s="96" t="s">
        <v>793</v>
      </c>
      <c r="E626" s="98">
        <v>502</v>
      </c>
      <c r="F626" s="99">
        <v>6</v>
      </c>
      <c r="G626" s="98">
        <v>508</v>
      </c>
      <c r="H626" s="98">
        <v>20454</v>
      </c>
      <c r="I626" s="99">
        <v>540</v>
      </c>
      <c r="J626" s="98">
        <v>20994</v>
      </c>
      <c r="K626" s="100">
        <v>2.4199999999999999E-2</v>
      </c>
      <c r="M626">
        <f t="shared" si="18"/>
        <v>1.1811023622047244E-2</v>
      </c>
      <c r="N626">
        <f t="shared" si="19"/>
        <v>2.572163475278651E-2</v>
      </c>
    </row>
    <row r="627" spans="1:14" x14ac:dyDescent="0.2">
      <c r="A627" s="96">
        <v>70019</v>
      </c>
      <c r="B627" s="97" t="s">
        <v>776</v>
      </c>
      <c r="C627" s="97" t="s">
        <v>777</v>
      </c>
      <c r="D627" s="96" t="s">
        <v>794</v>
      </c>
      <c r="E627" s="98">
        <v>178</v>
      </c>
      <c r="F627" s="99">
        <v>0</v>
      </c>
      <c r="G627" s="98">
        <v>178</v>
      </c>
      <c r="H627" s="98">
        <v>11360</v>
      </c>
      <c r="I627" s="99">
        <v>0</v>
      </c>
      <c r="J627" s="98">
        <v>11360</v>
      </c>
      <c r="K627" s="100">
        <v>1.567E-2</v>
      </c>
      <c r="M627">
        <f t="shared" si="18"/>
        <v>0</v>
      </c>
      <c r="N627">
        <f t="shared" si="19"/>
        <v>0</v>
      </c>
    </row>
    <row r="628" spans="1:14" x14ac:dyDescent="0.2">
      <c r="A628" s="96">
        <v>70020</v>
      </c>
      <c r="B628" s="97" t="s">
        <v>776</v>
      </c>
      <c r="C628" s="97" t="s">
        <v>777</v>
      </c>
      <c r="D628" s="96" t="s">
        <v>795</v>
      </c>
      <c r="E628" s="98">
        <v>777</v>
      </c>
      <c r="F628" s="99">
        <v>1</v>
      </c>
      <c r="G628" s="98">
        <v>778</v>
      </c>
      <c r="H628" s="98">
        <v>27849</v>
      </c>
      <c r="I628" s="99">
        <v>880</v>
      </c>
      <c r="J628" s="98">
        <v>28729</v>
      </c>
      <c r="K628" s="100">
        <v>2.708E-2</v>
      </c>
      <c r="M628">
        <f t="shared" si="18"/>
        <v>1.2853470437017994E-3</v>
      </c>
      <c r="N628">
        <f t="shared" si="19"/>
        <v>3.0631069650875423E-2</v>
      </c>
    </row>
    <row r="629" spans="1:14" x14ac:dyDescent="0.2">
      <c r="A629" s="96">
        <v>70021</v>
      </c>
      <c r="B629" s="97" t="s">
        <v>776</v>
      </c>
      <c r="C629" s="97" t="s">
        <v>777</v>
      </c>
      <c r="D629" s="96" t="s">
        <v>796</v>
      </c>
      <c r="E629" s="98">
        <v>813</v>
      </c>
      <c r="F629" s="99">
        <v>0</v>
      </c>
      <c r="G629" s="98">
        <v>813</v>
      </c>
      <c r="H629" s="98">
        <v>12567</v>
      </c>
      <c r="I629" s="99">
        <v>0</v>
      </c>
      <c r="J629" s="98">
        <v>12567</v>
      </c>
      <c r="K629" s="100">
        <v>6.4689999999999998E-2</v>
      </c>
      <c r="M629">
        <f t="shared" si="18"/>
        <v>0</v>
      </c>
      <c r="N629">
        <f t="shared" si="19"/>
        <v>0</v>
      </c>
    </row>
    <row r="630" spans="1:14" x14ac:dyDescent="0.2">
      <c r="A630" s="96">
        <v>70022</v>
      </c>
      <c r="B630" s="97" t="s">
        <v>776</v>
      </c>
      <c r="C630" s="97" t="s">
        <v>777</v>
      </c>
      <c r="D630" s="96" t="s">
        <v>797</v>
      </c>
      <c r="E630" s="98">
        <v>5993</v>
      </c>
      <c r="F630" s="99">
        <v>129</v>
      </c>
      <c r="G630" s="98">
        <v>6122</v>
      </c>
      <c r="H630" s="98">
        <v>79855</v>
      </c>
      <c r="I630" s="99">
        <v>6242</v>
      </c>
      <c r="J630" s="98">
        <v>86097</v>
      </c>
      <c r="K630" s="100">
        <v>7.1110000000000007E-2</v>
      </c>
      <c r="M630">
        <f t="shared" si="18"/>
        <v>2.1071545246651422E-2</v>
      </c>
      <c r="N630">
        <f t="shared" si="19"/>
        <v>7.2499622518786944E-2</v>
      </c>
    </row>
    <row r="631" spans="1:14" x14ac:dyDescent="0.2">
      <c r="A631" s="96">
        <v>70024</v>
      </c>
      <c r="B631" s="97" t="s">
        <v>776</v>
      </c>
      <c r="C631" s="97" t="s">
        <v>777</v>
      </c>
      <c r="D631" s="96" t="s">
        <v>798</v>
      </c>
      <c r="E631" s="98">
        <v>887</v>
      </c>
      <c r="F631" s="99">
        <v>0</v>
      </c>
      <c r="G631" s="98">
        <v>887</v>
      </c>
      <c r="H631" s="98">
        <v>23821</v>
      </c>
      <c r="I631" s="99">
        <v>0</v>
      </c>
      <c r="J631" s="98">
        <v>23821</v>
      </c>
      <c r="K631" s="100">
        <v>3.7240000000000002E-2</v>
      </c>
      <c r="M631">
        <f t="shared" si="18"/>
        <v>0</v>
      </c>
      <c r="N631">
        <f t="shared" si="19"/>
        <v>0</v>
      </c>
    </row>
    <row r="632" spans="1:14" x14ac:dyDescent="0.2">
      <c r="A632" s="96">
        <v>70025</v>
      </c>
      <c r="B632" s="97" t="s">
        <v>776</v>
      </c>
      <c r="C632" s="97" t="s">
        <v>777</v>
      </c>
      <c r="D632" s="96" t="s">
        <v>799</v>
      </c>
      <c r="E632" s="98">
        <v>5032</v>
      </c>
      <c r="F632" s="99">
        <v>210</v>
      </c>
      <c r="G632" s="98">
        <v>5242</v>
      </c>
      <c r="H632" s="98">
        <v>82131</v>
      </c>
      <c r="I632" s="99">
        <v>4308</v>
      </c>
      <c r="J632" s="98">
        <v>86439</v>
      </c>
      <c r="K632" s="100">
        <v>6.0639999999999999E-2</v>
      </c>
      <c r="M632">
        <f t="shared" si="18"/>
        <v>4.006104540251812E-2</v>
      </c>
      <c r="N632">
        <f t="shared" si="19"/>
        <v>4.9838614514281745E-2</v>
      </c>
    </row>
    <row r="633" spans="1:14" x14ac:dyDescent="0.2">
      <c r="A633" s="96">
        <v>70027</v>
      </c>
      <c r="B633" s="97" t="s">
        <v>776</v>
      </c>
      <c r="C633" s="97" t="s">
        <v>777</v>
      </c>
      <c r="D633" s="96" t="s">
        <v>800</v>
      </c>
      <c r="E633" s="98">
        <v>646</v>
      </c>
      <c r="F633" s="99">
        <v>0</v>
      </c>
      <c r="G633" s="98">
        <v>646</v>
      </c>
      <c r="H633" s="98">
        <v>18185</v>
      </c>
      <c r="I633" s="99">
        <v>0</v>
      </c>
      <c r="J633" s="98">
        <v>18185</v>
      </c>
      <c r="K633" s="100">
        <v>3.5520000000000003E-2</v>
      </c>
      <c r="M633">
        <f t="shared" si="18"/>
        <v>0</v>
      </c>
      <c r="N633">
        <f t="shared" si="19"/>
        <v>0</v>
      </c>
    </row>
    <row r="634" spans="1:14" x14ac:dyDescent="0.2">
      <c r="A634" s="96">
        <v>70028</v>
      </c>
      <c r="B634" s="97" t="s">
        <v>776</v>
      </c>
      <c r="C634" s="97" t="s">
        <v>777</v>
      </c>
      <c r="D634" s="96" t="s">
        <v>801</v>
      </c>
      <c r="E634" s="98">
        <v>2569</v>
      </c>
      <c r="F634" s="99">
        <v>82</v>
      </c>
      <c r="G634" s="98">
        <v>2651</v>
      </c>
      <c r="H634" s="98">
        <v>43081</v>
      </c>
      <c r="I634" s="99">
        <v>10923</v>
      </c>
      <c r="J634" s="98">
        <v>54004</v>
      </c>
      <c r="K634" s="100">
        <v>4.9090000000000002E-2</v>
      </c>
      <c r="M634">
        <f t="shared" si="18"/>
        <v>3.093172387778197E-2</v>
      </c>
      <c r="N634">
        <f t="shared" si="19"/>
        <v>0.2022627953484927</v>
      </c>
    </row>
    <row r="635" spans="1:14" x14ac:dyDescent="0.2">
      <c r="A635" s="96">
        <v>70029</v>
      </c>
      <c r="B635" s="97" t="s">
        <v>776</v>
      </c>
      <c r="C635" s="97" t="s">
        <v>777</v>
      </c>
      <c r="D635" s="96" t="s">
        <v>802</v>
      </c>
      <c r="E635" s="98">
        <v>684</v>
      </c>
      <c r="F635" s="99">
        <v>0</v>
      </c>
      <c r="G635" s="98">
        <v>684</v>
      </c>
      <c r="H635" s="98">
        <v>15160</v>
      </c>
      <c r="I635" s="99">
        <v>5</v>
      </c>
      <c r="J635" s="98">
        <v>15165</v>
      </c>
      <c r="K635" s="100">
        <v>4.5100000000000001E-2</v>
      </c>
      <c r="M635">
        <f t="shared" si="18"/>
        <v>0</v>
      </c>
      <c r="N635">
        <f t="shared" si="19"/>
        <v>3.297065611605671E-4</v>
      </c>
    </row>
    <row r="636" spans="1:14" x14ac:dyDescent="0.2">
      <c r="A636" s="96">
        <v>70031</v>
      </c>
      <c r="B636" s="97" t="s">
        <v>776</v>
      </c>
      <c r="C636" s="97" t="s">
        <v>777</v>
      </c>
      <c r="D636" s="96" t="s">
        <v>803</v>
      </c>
      <c r="E636" s="98">
        <v>533</v>
      </c>
      <c r="F636" s="99">
        <v>0</v>
      </c>
      <c r="G636" s="98">
        <v>533</v>
      </c>
      <c r="H636" s="98">
        <v>14299</v>
      </c>
      <c r="I636" s="99">
        <v>3322</v>
      </c>
      <c r="J636" s="98">
        <v>17621</v>
      </c>
      <c r="K636" s="100">
        <v>3.0249999999999999E-2</v>
      </c>
      <c r="M636">
        <f t="shared" si="18"/>
        <v>0</v>
      </c>
      <c r="N636">
        <f t="shared" si="19"/>
        <v>0.18852505533170649</v>
      </c>
    </row>
    <row r="637" spans="1:14" x14ac:dyDescent="0.2">
      <c r="A637" s="96">
        <v>70033</v>
      </c>
      <c r="B637" s="97" t="s">
        <v>776</v>
      </c>
      <c r="C637" s="97" t="s">
        <v>777</v>
      </c>
      <c r="D637" s="96" t="s">
        <v>804</v>
      </c>
      <c r="E637" s="98">
        <v>944</v>
      </c>
      <c r="F637" s="99">
        <v>0</v>
      </c>
      <c r="G637" s="98">
        <v>944</v>
      </c>
      <c r="H637" s="98">
        <v>37515</v>
      </c>
      <c r="I637" s="99">
        <v>577</v>
      </c>
      <c r="J637" s="98">
        <v>38092</v>
      </c>
      <c r="K637" s="100">
        <v>2.478E-2</v>
      </c>
      <c r="M637">
        <f t="shared" si="18"/>
        <v>0</v>
      </c>
      <c r="N637">
        <f t="shared" si="19"/>
        <v>1.5147537540690958E-2</v>
      </c>
    </row>
    <row r="638" spans="1:14" x14ac:dyDescent="0.2">
      <c r="A638" s="96">
        <v>70034</v>
      </c>
      <c r="B638" s="97" t="s">
        <v>776</v>
      </c>
      <c r="C638" s="97" t="s">
        <v>777</v>
      </c>
      <c r="D638" s="96" t="s">
        <v>805</v>
      </c>
      <c r="E638" s="98">
        <v>1279</v>
      </c>
      <c r="F638" s="99">
        <v>0</v>
      </c>
      <c r="G638" s="98">
        <v>1279</v>
      </c>
      <c r="H638" s="98">
        <v>32969</v>
      </c>
      <c r="I638" s="99">
        <v>1449</v>
      </c>
      <c r="J638" s="98">
        <v>34418</v>
      </c>
      <c r="K638" s="100">
        <v>3.7159999999999999E-2</v>
      </c>
      <c r="M638">
        <f t="shared" si="18"/>
        <v>0</v>
      </c>
      <c r="N638">
        <f t="shared" si="19"/>
        <v>4.2100063920041841E-2</v>
      </c>
    </row>
    <row r="639" spans="1:14" x14ac:dyDescent="0.2">
      <c r="A639" s="96">
        <v>70035</v>
      </c>
      <c r="B639" s="97" t="s">
        <v>776</v>
      </c>
      <c r="C639" s="97" t="s">
        <v>777</v>
      </c>
      <c r="D639" s="96" t="s">
        <v>806</v>
      </c>
      <c r="E639" s="98">
        <v>2241</v>
      </c>
      <c r="F639" s="99">
        <v>25</v>
      </c>
      <c r="G639" s="98">
        <v>2266</v>
      </c>
      <c r="H639" s="98">
        <v>41562</v>
      </c>
      <c r="I639" s="99">
        <v>2972</v>
      </c>
      <c r="J639" s="98">
        <v>44534</v>
      </c>
      <c r="K639" s="100">
        <v>5.0880000000000002E-2</v>
      </c>
      <c r="M639">
        <f t="shared" si="18"/>
        <v>1.1032656663724626E-2</v>
      </c>
      <c r="N639">
        <f t="shared" si="19"/>
        <v>6.6735527911258807E-2</v>
      </c>
    </row>
    <row r="640" spans="1:14" x14ac:dyDescent="0.2">
      <c r="A640" s="96">
        <v>70036</v>
      </c>
      <c r="B640" s="97" t="s">
        <v>776</v>
      </c>
      <c r="C640" s="97" t="s">
        <v>777</v>
      </c>
      <c r="D640" s="96" t="s">
        <v>807</v>
      </c>
      <c r="E640" s="98">
        <v>690</v>
      </c>
      <c r="F640" s="99">
        <v>4</v>
      </c>
      <c r="G640" s="98">
        <v>694</v>
      </c>
      <c r="H640" s="98">
        <v>16007</v>
      </c>
      <c r="I640" s="99">
        <v>835</v>
      </c>
      <c r="J640" s="98">
        <v>16842</v>
      </c>
      <c r="K640" s="100">
        <v>4.1209999999999997E-2</v>
      </c>
      <c r="M640">
        <f t="shared" si="18"/>
        <v>5.763688760806916E-3</v>
      </c>
      <c r="N640">
        <f t="shared" si="19"/>
        <v>4.9578434865217909E-2</v>
      </c>
    </row>
    <row r="641" spans="1:14" x14ac:dyDescent="0.2">
      <c r="A641" s="96">
        <v>70038</v>
      </c>
      <c r="B641" s="97" t="s">
        <v>776</v>
      </c>
      <c r="C641" s="97" t="s">
        <v>777</v>
      </c>
      <c r="D641" s="96" t="s">
        <v>808</v>
      </c>
      <c r="E641" s="98">
        <v>0</v>
      </c>
      <c r="F641" s="99">
        <v>0</v>
      </c>
      <c r="G641" s="98">
        <v>0</v>
      </c>
      <c r="H641" s="98">
        <v>119</v>
      </c>
      <c r="I641" s="99">
        <v>0</v>
      </c>
      <c r="J641" s="98">
        <v>119</v>
      </c>
      <c r="K641" s="100">
        <v>0</v>
      </c>
      <c r="M641" t="e">
        <f t="shared" si="18"/>
        <v>#DIV/0!</v>
      </c>
      <c r="N641">
        <f t="shared" si="19"/>
        <v>0</v>
      </c>
    </row>
    <row r="642" spans="1:14" x14ac:dyDescent="0.2">
      <c r="A642" s="96">
        <v>70039</v>
      </c>
      <c r="B642" s="97" t="s">
        <v>776</v>
      </c>
      <c r="C642" s="97" t="s">
        <v>777</v>
      </c>
      <c r="D642" s="96" t="s">
        <v>809</v>
      </c>
      <c r="E642" s="98">
        <v>4</v>
      </c>
      <c r="F642" s="99">
        <v>0</v>
      </c>
      <c r="G642" s="98">
        <v>4</v>
      </c>
      <c r="H642" s="98">
        <v>1724</v>
      </c>
      <c r="I642" s="99">
        <v>31</v>
      </c>
      <c r="J642" s="98">
        <v>1755</v>
      </c>
      <c r="K642" s="100">
        <v>2.2799999999999999E-3</v>
      </c>
      <c r="M642">
        <f t="shared" si="18"/>
        <v>0</v>
      </c>
      <c r="N642">
        <f t="shared" si="19"/>
        <v>1.7663817663817662E-2</v>
      </c>
    </row>
    <row r="643" spans="1:14" x14ac:dyDescent="0.2">
      <c r="A643" s="96">
        <v>70040</v>
      </c>
      <c r="B643" s="97" t="s">
        <v>776</v>
      </c>
      <c r="C643" s="97" t="s">
        <v>777</v>
      </c>
      <c r="D643" s="96" t="s">
        <v>810</v>
      </c>
      <c r="E643" s="98">
        <v>18</v>
      </c>
      <c r="F643" s="99">
        <v>0</v>
      </c>
      <c r="G643" s="98">
        <v>18</v>
      </c>
      <c r="H643" s="98">
        <v>1069</v>
      </c>
      <c r="I643" s="99">
        <v>0</v>
      </c>
      <c r="J643" s="98">
        <v>1069</v>
      </c>
      <c r="K643" s="100">
        <v>1.6840000000000001E-2</v>
      </c>
      <c r="M643">
        <f t="shared" si="18"/>
        <v>0</v>
      </c>
      <c r="N643">
        <f t="shared" si="19"/>
        <v>0</v>
      </c>
    </row>
    <row r="644" spans="1:14" x14ac:dyDescent="0.2">
      <c r="A644" s="96">
        <v>80001</v>
      </c>
      <c r="B644" s="97" t="s">
        <v>811</v>
      </c>
      <c r="C644" s="97" t="s">
        <v>812</v>
      </c>
      <c r="D644" s="96" t="s">
        <v>813</v>
      </c>
      <c r="E644" s="98">
        <v>7208</v>
      </c>
      <c r="F644" s="99">
        <v>29</v>
      </c>
      <c r="G644" s="98">
        <v>7237</v>
      </c>
      <c r="H644" s="98">
        <v>135120</v>
      </c>
      <c r="I644" s="99">
        <v>1884</v>
      </c>
      <c r="J644" s="98">
        <v>137004</v>
      </c>
      <c r="K644" s="100">
        <v>5.2819999999999999E-2</v>
      </c>
      <c r="M644">
        <f t="shared" ref="M644:M707" si="20">F644/G644</f>
        <v>4.0071852977753217E-3</v>
      </c>
      <c r="N644">
        <f t="shared" ref="N644:N707" si="21">I644/J644</f>
        <v>1.3751423316107559E-2</v>
      </c>
    </row>
    <row r="645" spans="1:14" x14ac:dyDescent="0.2">
      <c r="A645" s="96">
        <v>80003</v>
      </c>
      <c r="B645" s="97" t="s">
        <v>814</v>
      </c>
      <c r="C645" s="97" t="s">
        <v>812</v>
      </c>
      <c r="D645" s="96" t="s">
        <v>815</v>
      </c>
      <c r="E645" s="98">
        <v>1388</v>
      </c>
      <c r="F645" s="99">
        <v>0</v>
      </c>
      <c r="G645" s="98">
        <v>1388</v>
      </c>
      <c r="H645" s="98">
        <v>18278</v>
      </c>
      <c r="I645" s="99">
        <v>190</v>
      </c>
      <c r="J645" s="98">
        <v>18468</v>
      </c>
      <c r="K645" s="100">
        <v>7.5160000000000005E-2</v>
      </c>
      <c r="M645">
        <f t="shared" si="20"/>
        <v>0</v>
      </c>
      <c r="N645">
        <f t="shared" si="21"/>
        <v>1.0288065843621399E-2</v>
      </c>
    </row>
    <row r="646" spans="1:14" x14ac:dyDescent="0.2">
      <c r="A646" s="96">
        <v>80004</v>
      </c>
      <c r="B646" s="97" t="s">
        <v>776</v>
      </c>
      <c r="C646" s="97" t="s">
        <v>812</v>
      </c>
      <c r="D646" s="96" t="s">
        <v>816</v>
      </c>
      <c r="E646" s="98">
        <v>2967</v>
      </c>
      <c r="F646" s="99">
        <v>0</v>
      </c>
      <c r="G646" s="98">
        <v>2967</v>
      </c>
      <c r="H646" s="98">
        <v>47283</v>
      </c>
      <c r="I646" s="99">
        <v>0</v>
      </c>
      <c r="J646" s="98">
        <v>47283</v>
      </c>
      <c r="K646" s="100">
        <v>6.275E-2</v>
      </c>
      <c r="M646">
        <f t="shared" si="20"/>
        <v>0</v>
      </c>
      <c r="N646">
        <f t="shared" si="21"/>
        <v>0</v>
      </c>
    </row>
    <row r="647" spans="1:14" x14ac:dyDescent="0.2">
      <c r="A647" s="96">
        <v>80006</v>
      </c>
      <c r="B647" s="97" t="s">
        <v>817</v>
      </c>
      <c r="C647" s="97" t="s">
        <v>812</v>
      </c>
      <c r="D647" s="96" t="s">
        <v>818</v>
      </c>
      <c r="E647" s="98">
        <v>885</v>
      </c>
      <c r="F647" s="99">
        <v>0</v>
      </c>
      <c r="G647" s="98">
        <v>885</v>
      </c>
      <c r="H647" s="98">
        <v>16040</v>
      </c>
      <c r="I647" s="99">
        <v>0</v>
      </c>
      <c r="J647" s="98">
        <v>16040</v>
      </c>
      <c r="K647" s="100">
        <v>5.5169999999999997E-2</v>
      </c>
      <c r="M647">
        <f t="shared" si="20"/>
        <v>0</v>
      </c>
      <c r="N647">
        <f t="shared" si="21"/>
        <v>0</v>
      </c>
    </row>
    <row r="648" spans="1:14" x14ac:dyDescent="0.2">
      <c r="A648" s="96">
        <v>80007</v>
      </c>
      <c r="B648" s="97" t="s">
        <v>817</v>
      </c>
      <c r="C648" s="97" t="s">
        <v>812</v>
      </c>
      <c r="D648" s="96" t="s">
        <v>819</v>
      </c>
      <c r="E648" s="98">
        <v>472</v>
      </c>
      <c r="F648" s="99">
        <v>0</v>
      </c>
      <c r="G648" s="98">
        <v>472</v>
      </c>
      <c r="H648" s="98">
        <v>24973</v>
      </c>
      <c r="I648" s="99">
        <v>0</v>
      </c>
      <c r="J648" s="98">
        <v>24973</v>
      </c>
      <c r="K648" s="100">
        <v>1.89E-2</v>
      </c>
      <c r="M648">
        <f t="shared" si="20"/>
        <v>0</v>
      </c>
      <c r="N648">
        <f t="shared" si="21"/>
        <v>0</v>
      </c>
    </row>
    <row r="649" spans="1:14" x14ac:dyDescent="0.2">
      <c r="A649" s="96">
        <v>90001</v>
      </c>
      <c r="B649" s="97" t="s">
        <v>168</v>
      </c>
      <c r="C649" s="97" t="s">
        <v>812</v>
      </c>
      <c r="D649" s="96" t="s">
        <v>820</v>
      </c>
      <c r="E649" s="98">
        <v>2845</v>
      </c>
      <c r="F649" s="99">
        <v>0</v>
      </c>
      <c r="G649" s="98">
        <v>2845</v>
      </c>
      <c r="H649" s="98">
        <v>24400</v>
      </c>
      <c r="I649" s="99">
        <v>0</v>
      </c>
      <c r="J649" s="98">
        <v>24400</v>
      </c>
      <c r="K649" s="100">
        <v>0.1166</v>
      </c>
      <c r="M649">
        <f t="shared" si="20"/>
        <v>0</v>
      </c>
      <c r="N649">
        <f t="shared" si="21"/>
        <v>0</v>
      </c>
    </row>
    <row r="650" spans="1:14" x14ac:dyDescent="0.2">
      <c r="A650" s="96">
        <v>90003</v>
      </c>
      <c r="B650" s="97" t="s">
        <v>821</v>
      </c>
      <c r="C650" s="97" t="s">
        <v>812</v>
      </c>
      <c r="D650" s="96" t="s">
        <v>822</v>
      </c>
      <c r="E650" s="98">
        <v>3326</v>
      </c>
      <c r="F650" s="99">
        <v>45</v>
      </c>
      <c r="G650" s="98">
        <v>3371</v>
      </c>
      <c r="H650" s="98">
        <v>16884</v>
      </c>
      <c r="I650" s="99">
        <v>403</v>
      </c>
      <c r="J650" s="98">
        <v>17287</v>
      </c>
      <c r="K650" s="100">
        <v>0.19500000000000001</v>
      </c>
      <c r="M650">
        <f t="shared" si="20"/>
        <v>1.3349154553544943E-2</v>
      </c>
      <c r="N650">
        <f t="shared" si="21"/>
        <v>2.3312315612888299E-2</v>
      </c>
    </row>
    <row r="651" spans="1:14" x14ac:dyDescent="0.2">
      <c r="A651" s="96">
        <v>90004</v>
      </c>
      <c r="B651" s="97" t="s">
        <v>823</v>
      </c>
      <c r="C651" s="97" t="s">
        <v>812</v>
      </c>
      <c r="D651" s="96" t="s">
        <v>824</v>
      </c>
      <c r="E651" s="98">
        <v>2953</v>
      </c>
      <c r="F651" s="99">
        <v>74</v>
      </c>
      <c r="G651" s="98">
        <v>3027</v>
      </c>
      <c r="H651" s="98">
        <v>37457</v>
      </c>
      <c r="I651" s="99">
        <v>574</v>
      </c>
      <c r="J651" s="98">
        <v>38031</v>
      </c>
      <c r="K651" s="100">
        <v>7.9589999999999994E-2</v>
      </c>
      <c r="M651">
        <f t="shared" si="20"/>
        <v>2.4446646845061117E-2</v>
      </c>
      <c r="N651">
        <f t="shared" si="21"/>
        <v>1.5092950487759986E-2</v>
      </c>
    </row>
    <row r="652" spans="1:14" x14ac:dyDescent="0.2">
      <c r="A652" s="96">
        <v>90005</v>
      </c>
      <c r="B652" s="97" t="s">
        <v>821</v>
      </c>
      <c r="C652" s="97" t="s">
        <v>812</v>
      </c>
      <c r="D652" s="96" t="s">
        <v>825</v>
      </c>
      <c r="E652" s="98">
        <v>492</v>
      </c>
      <c r="F652" s="99">
        <v>0</v>
      </c>
      <c r="G652" s="98">
        <v>492</v>
      </c>
      <c r="H652" s="98">
        <v>26067</v>
      </c>
      <c r="I652" s="99">
        <v>0</v>
      </c>
      <c r="J652" s="98">
        <v>26067</v>
      </c>
      <c r="K652" s="100">
        <v>1.8870000000000001E-2</v>
      </c>
      <c r="M652">
        <f t="shared" si="20"/>
        <v>0</v>
      </c>
      <c r="N652">
        <f t="shared" si="21"/>
        <v>0</v>
      </c>
    </row>
    <row r="653" spans="1:14" x14ac:dyDescent="0.2">
      <c r="A653" s="96">
        <v>90006</v>
      </c>
      <c r="B653" s="97" t="s">
        <v>823</v>
      </c>
      <c r="C653" s="97" t="s">
        <v>812</v>
      </c>
      <c r="D653" s="96" t="s">
        <v>222</v>
      </c>
      <c r="E653" s="98">
        <v>4703</v>
      </c>
      <c r="F653" s="99">
        <v>126</v>
      </c>
      <c r="G653" s="98">
        <v>4829</v>
      </c>
      <c r="H653" s="98">
        <v>33859</v>
      </c>
      <c r="I653" s="99">
        <v>734</v>
      </c>
      <c r="J653" s="98">
        <v>34593</v>
      </c>
      <c r="K653" s="100">
        <v>0.13958999999999999</v>
      </c>
      <c r="M653">
        <f t="shared" si="20"/>
        <v>2.6092358666390557E-2</v>
      </c>
      <c r="N653">
        <f t="shared" si="21"/>
        <v>2.1218165524817159E-2</v>
      </c>
    </row>
    <row r="654" spans="1:14" x14ac:dyDescent="0.2">
      <c r="A654" s="96">
        <v>90008</v>
      </c>
      <c r="B654" s="97" t="s">
        <v>168</v>
      </c>
      <c r="C654" s="97" t="s">
        <v>812</v>
      </c>
      <c r="D654" s="96" t="s">
        <v>826</v>
      </c>
      <c r="E654" s="98">
        <v>2161</v>
      </c>
      <c r="F654" s="99">
        <v>0</v>
      </c>
      <c r="G654" s="98">
        <v>2161</v>
      </c>
      <c r="H654" s="98">
        <v>11419</v>
      </c>
      <c r="I654" s="99">
        <v>0</v>
      </c>
      <c r="J654" s="98">
        <v>11419</v>
      </c>
      <c r="K654" s="100">
        <v>0.18925</v>
      </c>
      <c r="M654">
        <f t="shared" si="20"/>
        <v>0</v>
      </c>
      <c r="N654">
        <f t="shared" si="21"/>
        <v>0</v>
      </c>
    </row>
    <row r="655" spans="1:14" x14ac:dyDescent="0.2">
      <c r="A655" s="96">
        <v>90011</v>
      </c>
      <c r="B655" s="97" t="s">
        <v>821</v>
      </c>
      <c r="C655" s="97" t="s">
        <v>812</v>
      </c>
      <c r="D655" s="96" t="s">
        <v>827</v>
      </c>
      <c r="E655" s="98">
        <v>9500</v>
      </c>
      <c r="F655" s="99">
        <v>251</v>
      </c>
      <c r="G655" s="98">
        <v>9751</v>
      </c>
      <c r="H655" s="98">
        <v>98840</v>
      </c>
      <c r="I655" s="99">
        <v>1385</v>
      </c>
      <c r="J655" s="98">
        <v>100225</v>
      </c>
      <c r="K655" s="100">
        <v>9.7290000000000001E-2</v>
      </c>
      <c r="M655">
        <f t="shared" si="20"/>
        <v>2.5740949646190135E-2</v>
      </c>
      <c r="N655">
        <f t="shared" si="21"/>
        <v>1.3818907458219008E-2</v>
      </c>
    </row>
    <row r="656" spans="1:14" x14ac:dyDescent="0.2">
      <c r="A656" s="96">
        <v>100001</v>
      </c>
      <c r="B656" s="97" t="s">
        <v>828</v>
      </c>
      <c r="C656" s="97" t="s">
        <v>162</v>
      </c>
      <c r="D656" s="96" t="s">
        <v>829</v>
      </c>
      <c r="E656" s="98">
        <v>7955</v>
      </c>
      <c r="F656" s="99">
        <v>352</v>
      </c>
      <c r="G656" s="98">
        <v>8307</v>
      </c>
      <c r="H656" s="98">
        <v>39746</v>
      </c>
      <c r="I656" s="99">
        <v>15267</v>
      </c>
      <c r="J656" s="98">
        <v>55013</v>
      </c>
      <c r="K656" s="100">
        <v>0.151</v>
      </c>
      <c r="M656">
        <f t="shared" si="20"/>
        <v>4.2373901528831109E-2</v>
      </c>
      <c r="N656">
        <f t="shared" si="21"/>
        <v>0.27751622343809645</v>
      </c>
    </row>
    <row r="657" spans="1:14" x14ac:dyDescent="0.2">
      <c r="A657" s="96">
        <v>100002</v>
      </c>
      <c r="B657" s="97" t="s">
        <v>828</v>
      </c>
      <c r="C657" s="97" t="s">
        <v>162</v>
      </c>
      <c r="D657" s="96" t="s">
        <v>830</v>
      </c>
      <c r="E657" s="98">
        <v>1389</v>
      </c>
      <c r="F657" s="99">
        <v>0</v>
      </c>
      <c r="G657" s="98">
        <v>1389</v>
      </c>
      <c r="H657" s="98">
        <v>34211</v>
      </c>
      <c r="I657" s="99">
        <v>8</v>
      </c>
      <c r="J657" s="98">
        <v>34219</v>
      </c>
      <c r="K657" s="100">
        <v>4.0590000000000001E-2</v>
      </c>
      <c r="M657">
        <f t="shared" si="20"/>
        <v>0</v>
      </c>
      <c r="N657">
        <f t="shared" si="21"/>
        <v>2.3378824629591746E-4</v>
      </c>
    </row>
    <row r="658" spans="1:14" x14ac:dyDescent="0.2">
      <c r="A658" s="96">
        <v>100006</v>
      </c>
      <c r="B658" s="97" t="s">
        <v>828</v>
      </c>
      <c r="C658" s="97" t="s">
        <v>162</v>
      </c>
      <c r="D658" s="96" t="s">
        <v>831</v>
      </c>
      <c r="E658" s="98">
        <v>11057</v>
      </c>
      <c r="F658" s="99">
        <v>1177</v>
      </c>
      <c r="G658" s="98">
        <v>12234</v>
      </c>
      <c r="H658" s="98">
        <v>98830</v>
      </c>
      <c r="I658" s="99">
        <v>25677</v>
      </c>
      <c r="J658" s="98">
        <v>124507</v>
      </c>
      <c r="K658" s="100">
        <v>9.826E-2</v>
      </c>
      <c r="M658">
        <f t="shared" si="20"/>
        <v>9.6207291155795321E-2</v>
      </c>
      <c r="N658">
        <f t="shared" si="21"/>
        <v>0.20622936862987623</v>
      </c>
    </row>
    <row r="659" spans="1:14" x14ac:dyDescent="0.2">
      <c r="A659" s="96">
        <v>100007</v>
      </c>
      <c r="B659" s="97" t="s">
        <v>828</v>
      </c>
      <c r="C659" s="97" t="s">
        <v>162</v>
      </c>
      <c r="D659" s="96" t="s">
        <v>832</v>
      </c>
      <c r="E659" s="98">
        <v>17079</v>
      </c>
      <c r="F659" s="99">
        <v>462</v>
      </c>
      <c r="G659" s="98">
        <v>17541</v>
      </c>
      <c r="H659" s="98">
        <v>203747</v>
      </c>
      <c r="I659" s="99">
        <v>8532</v>
      </c>
      <c r="J659" s="98">
        <v>212279</v>
      </c>
      <c r="K659" s="100">
        <v>8.2629999999999995E-2</v>
      </c>
      <c r="M659">
        <f t="shared" si="20"/>
        <v>2.6338293141782109E-2</v>
      </c>
      <c r="N659">
        <f t="shared" si="21"/>
        <v>4.0192388319146032E-2</v>
      </c>
    </row>
    <row r="660" spans="1:14" x14ac:dyDescent="0.2">
      <c r="A660" s="96">
        <v>100008</v>
      </c>
      <c r="B660" s="97" t="s">
        <v>828</v>
      </c>
      <c r="C660" s="97" t="s">
        <v>162</v>
      </c>
      <c r="D660" s="96" t="s">
        <v>833</v>
      </c>
      <c r="E660" s="98">
        <v>14610</v>
      </c>
      <c r="F660" s="99">
        <v>0</v>
      </c>
      <c r="G660" s="98">
        <v>14610</v>
      </c>
      <c r="H660" s="98">
        <v>43737</v>
      </c>
      <c r="I660" s="99">
        <v>0</v>
      </c>
      <c r="J660" s="98">
        <v>43737</v>
      </c>
      <c r="K660" s="100">
        <v>0.33404</v>
      </c>
      <c r="M660">
        <f t="shared" si="20"/>
        <v>0</v>
      </c>
      <c r="N660">
        <f t="shared" si="21"/>
        <v>0</v>
      </c>
    </row>
    <row r="661" spans="1:14" x14ac:dyDescent="0.2">
      <c r="A661" s="96">
        <v>100009</v>
      </c>
      <c r="B661" s="97" t="s">
        <v>168</v>
      </c>
      <c r="C661" s="97" t="s">
        <v>162</v>
      </c>
      <c r="D661" s="96" t="s">
        <v>834</v>
      </c>
      <c r="E661" s="98">
        <v>21848</v>
      </c>
      <c r="F661" s="99">
        <v>2128</v>
      </c>
      <c r="G661" s="98">
        <v>23976</v>
      </c>
      <c r="H661" s="98">
        <v>47091</v>
      </c>
      <c r="I661" s="99">
        <v>11724</v>
      </c>
      <c r="J661" s="98">
        <v>58815</v>
      </c>
      <c r="K661" s="100">
        <v>0.40765000000000001</v>
      </c>
      <c r="M661">
        <f t="shared" si="20"/>
        <v>8.875542208875542E-2</v>
      </c>
      <c r="N661">
        <f t="shared" si="21"/>
        <v>0.1993369038510584</v>
      </c>
    </row>
    <row r="662" spans="1:14" x14ac:dyDescent="0.2">
      <c r="A662" s="96">
        <v>100012</v>
      </c>
      <c r="B662" s="97" t="s">
        <v>828</v>
      </c>
      <c r="C662" s="97" t="s">
        <v>162</v>
      </c>
      <c r="D662" s="96" t="s">
        <v>835</v>
      </c>
      <c r="E662" s="98">
        <v>1974</v>
      </c>
      <c r="F662" s="99">
        <v>0</v>
      </c>
      <c r="G662" s="98">
        <v>1974</v>
      </c>
      <c r="H662" s="98">
        <v>57664</v>
      </c>
      <c r="I662" s="99">
        <v>0</v>
      </c>
      <c r="J662" s="98">
        <v>57664</v>
      </c>
      <c r="K662" s="100">
        <v>3.4229999999999997E-2</v>
      </c>
      <c r="M662">
        <f t="shared" si="20"/>
        <v>0</v>
      </c>
      <c r="N662">
        <f t="shared" si="21"/>
        <v>0</v>
      </c>
    </row>
    <row r="663" spans="1:14" x14ac:dyDescent="0.2">
      <c r="A663" s="96">
        <v>100014</v>
      </c>
      <c r="B663" s="97" t="s">
        <v>828</v>
      </c>
      <c r="C663" s="97" t="s">
        <v>162</v>
      </c>
      <c r="D663" s="96" t="s">
        <v>836</v>
      </c>
      <c r="E663" s="98">
        <v>641</v>
      </c>
      <c r="F663" s="99">
        <v>42</v>
      </c>
      <c r="G663" s="98">
        <v>683</v>
      </c>
      <c r="H663" s="98">
        <v>11556</v>
      </c>
      <c r="I663" s="99">
        <v>4323</v>
      </c>
      <c r="J663" s="98">
        <v>15879</v>
      </c>
      <c r="K663" s="100">
        <v>4.301E-2</v>
      </c>
      <c r="M663">
        <f t="shared" si="20"/>
        <v>6.149341142020498E-2</v>
      </c>
      <c r="N663">
        <f t="shared" si="21"/>
        <v>0.27224636312110334</v>
      </c>
    </row>
    <row r="664" spans="1:14" x14ac:dyDescent="0.2">
      <c r="A664" s="96">
        <v>100015</v>
      </c>
      <c r="B664" s="97" t="s">
        <v>828</v>
      </c>
      <c r="C664" s="97" t="s">
        <v>162</v>
      </c>
      <c r="D664" s="96" t="s">
        <v>837</v>
      </c>
      <c r="E664" s="98">
        <v>1090</v>
      </c>
      <c r="F664" s="99">
        <v>234</v>
      </c>
      <c r="G664" s="98">
        <v>1324</v>
      </c>
      <c r="H664" s="98">
        <v>11763</v>
      </c>
      <c r="I664" s="99">
        <v>4971</v>
      </c>
      <c r="J664" s="98">
        <v>16734</v>
      </c>
      <c r="K664" s="100">
        <v>7.9119999999999996E-2</v>
      </c>
      <c r="M664">
        <f t="shared" si="20"/>
        <v>0.17673716012084592</v>
      </c>
      <c r="N664">
        <f t="shared" si="21"/>
        <v>0.29705987809250628</v>
      </c>
    </row>
    <row r="665" spans="1:14" x14ac:dyDescent="0.2">
      <c r="A665" s="96">
        <v>100017</v>
      </c>
      <c r="B665" s="97" t="s">
        <v>828</v>
      </c>
      <c r="C665" s="97" t="s">
        <v>162</v>
      </c>
      <c r="D665" s="96" t="s">
        <v>838</v>
      </c>
      <c r="E665" s="98">
        <v>3736</v>
      </c>
      <c r="F665" s="99">
        <v>334</v>
      </c>
      <c r="G665" s="98">
        <v>4070</v>
      </c>
      <c r="H665" s="98">
        <v>45608</v>
      </c>
      <c r="I665" s="99">
        <v>18782</v>
      </c>
      <c r="J665" s="98">
        <v>64390</v>
      </c>
      <c r="K665" s="100">
        <v>6.3210000000000002E-2</v>
      </c>
      <c r="M665">
        <f t="shared" si="20"/>
        <v>8.2063882063882057E-2</v>
      </c>
      <c r="N665">
        <f t="shared" si="21"/>
        <v>0.29169125640627425</v>
      </c>
    </row>
    <row r="666" spans="1:14" x14ac:dyDescent="0.2">
      <c r="A666" s="96">
        <v>100018</v>
      </c>
      <c r="B666" s="97" t="s">
        <v>828</v>
      </c>
      <c r="C666" s="97" t="s">
        <v>162</v>
      </c>
      <c r="D666" s="96" t="s">
        <v>839</v>
      </c>
      <c r="E666" s="98">
        <v>2294</v>
      </c>
      <c r="F666" s="99">
        <v>0</v>
      </c>
      <c r="G666" s="98">
        <v>2294</v>
      </c>
      <c r="H666" s="98">
        <v>75993</v>
      </c>
      <c r="I666" s="99">
        <v>0</v>
      </c>
      <c r="J666" s="98">
        <v>75993</v>
      </c>
      <c r="K666" s="100">
        <v>3.0190000000000002E-2</v>
      </c>
      <c r="M666">
        <f t="shared" si="20"/>
        <v>0</v>
      </c>
      <c r="N666">
        <f t="shared" si="21"/>
        <v>0</v>
      </c>
    </row>
    <row r="667" spans="1:14" x14ac:dyDescent="0.2">
      <c r="A667" s="96">
        <v>100019</v>
      </c>
      <c r="B667" s="97" t="s">
        <v>828</v>
      </c>
      <c r="C667" s="97" t="s">
        <v>162</v>
      </c>
      <c r="D667" s="96" t="s">
        <v>840</v>
      </c>
      <c r="E667" s="98">
        <v>3241</v>
      </c>
      <c r="F667" s="99">
        <v>0</v>
      </c>
      <c r="G667" s="98">
        <v>3241</v>
      </c>
      <c r="H667" s="98">
        <v>77623</v>
      </c>
      <c r="I667" s="99">
        <v>0</v>
      </c>
      <c r="J667" s="98">
        <v>77623</v>
      </c>
      <c r="K667" s="100">
        <v>4.1750000000000002E-2</v>
      </c>
      <c r="M667">
        <f t="shared" si="20"/>
        <v>0</v>
      </c>
      <c r="N667">
        <f t="shared" si="21"/>
        <v>0</v>
      </c>
    </row>
    <row r="668" spans="1:14" x14ac:dyDescent="0.2">
      <c r="A668" s="96">
        <v>100022</v>
      </c>
      <c r="B668" s="97" t="s">
        <v>828</v>
      </c>
      <c r="C668" s="97" t="s">
        <v>162</v>
      </c>
      <c r="D668" s="96" t="s">
        <v>841</v>
      </c>
      <c r="E668" s="98">
        <v>18856</v>
      </c>
      <c r="F668" s="99">
        <v>2933</v>
      </c>
      <c r="G668" s="98">
        <v>21789</v>
      </c>
      <c r="H668" s="98">
        <v>62654</v>
      </c>
      <c r="I668" s="99">
        <v>21491</v>
      </c>
      <c r="J668" s="98">
        <v>84145</v>
      </c>
      <c r="K668" s="100">
        <v>0.25895000000000001</v>
      </c>
      <c r="M668">
        <f t="shared" si="20"/>
        <v>0.13460920648033411</v>
      </c>
      <c r="N668">
        <f t="shared" si="21"/>
        <v>0.2554043615188068</v>
      </c>
    </row>
    <row r="669" spans="1:14" x14ac:dyDescent="0.2">
      <c r="A669" s="96">
        <v>100023</v>
      </c>
      <c r="B669" s="97" t="s">
        <v>828</v>
      </c>
      <c r="C669" s="97" t="s">
        <v>162</v>
      </c>
      <c r="D669" s="96" t="s">
        <v>842</v>
      </c>
      <c r="E669" s="98">
        <v>1160</v>
      </c>
      <c r="F669" s="99">
        <v>0</v>
      </c>
      <c r="G669" s="98">
        <v>1160</v>
      </c>
      <c r="H669" s="98">
        <v>35962</v>
      </c>
      <c r="I669" s="99">
        <v>0</v>
      </c>
      <c r="J669" s="98">
        <v>35962</v>
      </c>
      <c r="K669" s="100">
        <v>3.2259999999999997E-2</v>
      </c>
      <c r="M669">
        <f t="shared" si="20"/>
        <v>0</v>
      </c>
      <c r="N669">
        <f t="shared" si="21"/>
        <v>0</v>
      </c>
    </row>
    <row r="670" spans="1:14" x14ac:dyDescent="0.2">
      <c r="A670" s="96">
        <v>100024</v>
      </c>
      <c r="B670" s="97" t="s">
        <v>168</v>
      </c>
      <c r="C670" s="97" t="s">
        <v>162</v>
      </c>
      <c r="D670" s="96" t="s">
        <v>843</v>
      </c>
      <c r="E670" s="98">
        <v>94</v>
      </c>
      <c r="F670" s="99">
        <v>0</v>
      </c>
      <c r="G670" s="98">
        <v>94</v>
      </c>
      <c r="H670" s="98">
        <v>1587</v>
      </c>
      <c r="I670" s="99">
        <v>0</v>
      </c>
      <c r="J670" s="98">
        <v>1587</v>
      </c>
      <c r="K670" s="100">
        <v>5.9229999999999998E-2</v>
      </c>
      <c r="M670">
        <f t="shared" si="20"/>
        <v>0</v>
      </c>
      <c r="N670">
        <f t="shared" si="21"/>
        <v>0</v>
      </c>
    </row>
    <row r="671" spans="1:14" x14ac:dyDescent="0.2">
      <c r="A671" s="96">
        <v>100025</v>
      </c>
      <c r="B671" s="97" t="s">
        <v>828</v>
      </c>
      <c r="C671" s="97" t="s">
        <v>162</v>
      </c>
      <c r="D671" s="96" t="s">
        <v>844</v>
      </c>
      <c r="E671" s="98">
        <v>2758</v>
      </c>
      <c r="F671" s="99">
        <v>103</v>
      </c>
      <c r="G671" s="98">
        <v>2861</v>
      </c>
      <c r="H671" s="98">
        <v>36332</v>
      </c>
      <c r="I671" s="99">
        <v>3018</v>
      </c>
      <c r="J671" s="98">
        <v>39350</v>
      </c>
      <c r="K671" s="100">
        <v>7.2709999999999997E-2</v>
      </c>
      <c r="M671">
        <f t="shared" si="20"/>
        <v>3.6001398112548058E-2</v>
      </c>
      <c r="N671">
        <f t="shared" si="21"/>
        <v>7.6696315120711567E-2</v>
      </c>
    </row>
    <row r="672" spans="1:14" x14ac:dyDescent="0.2">
      <c r="A672" s="96">
        <v>100026</v>
      </c>
      <c r="B672" s="97" t="s">
        <v>828</v>
      </c>
      <c r="C672" s="97" t="s">
        <v>162</v>
      </c>
      <c r="D672" s="96" t="s">
        <v>845</v>
      </c>
      <c r="E672" s="98">
        <v>5920</v>
      </c>
      <c r="F672" s="99">
        <v>3</v>
      </c>
      <c r="G672" s="98">
        <v>5923</v>
      </c>
      <c r="H672" s="98">
        <v>49141</v>
      </c>
      <c r="I672" s="99">
        <v>223</v>
      </c>
      <c r="J672" s="98">
        <v>49364</v>
      </c>
      <c r="K672" s="100">
        <v>0.11999</v>
      </c>
      <c r="M672">
        <f t="shared" si="20"/>
        <v>5.0650008441668068E-4</v>
      </c>
      <c r="N672">
        <f t="shared" si="21"/>
        <v>4.5174621181427758E-3</v>
      </c>
    </row>
    <row r="673" spans="1:14" x14ac:dyDescent="0.2">
      <c r="A673" s="96">
        <v>100028</v>
      </c>
      <c r="B673" s="97" t="s">
        <v>828</v>
      </c>
      <c r="C673" s="97" t="s">
        <v>162</v>
      </c>
      <c r="D673" s="96" t="s">
        <v>846</v>
      </c>
      <c r="E673" s="98">
        <v>945</v>
      </c>
      <c r="F673" s="99">
        <v>0</v>
      </c>
      <c r="G673" s="98">
        <v>945</v>
      </c>
      <c r="H673" s="98">
        <v>18284</v>
      </c>
      <c r="I673" s="99">
        <v>0</v>
      </c>
      <c r="J673" s="98">
        <v>18284</v>
      </c>
      <c r="K673" s="100">
        <v>5.1679999999999997E-2</v>
      </c>
      <c r="M673">
        <f t="shared" si="20"/>
        <v>0</v>
      </c>
      <c r="N673">
        <f t="shared" si="21"/>
        <v>0</v>
      </c>
    </row>
    <row r="674" spans="1:14" x14ac:dyDescent="0.2">
      <c r="A674" s="96">
        <v>100029</v>
      </c>
      <c r="B674" s="97" t="s">
        <v>168</v>
      </c>
      <c r="C674" s="97" t="s">
        <v>162</v>
      </c>
      <c r="D674" s="96" t="s">
        <v>847</v>
      </c>
      <c r="E674" s="98">
        <v>5871</v>
      </c>
      <c r="F674" s="99">
        <v>0</v>
      </c>
      <c r="G674" s="98">
        <v>5871</v>
      </c>
      <c r="H674" s="98">
        <v>17686</v>
      </c>
      <c r="I674" s="99">
        <v>35</v>
      </c>
      <c r="J674" s="98">
        <v>17721</v>
      </c>
      <c r="K674" s="100">
        <v>0.33129999999999998</v>
      </c>
      <c r="M674">
        <f t="shared" si="20"/>
        <v>0</v>
      </c>
      <c r="N674">
        <f t="shared" si="21"/>
        <v>1.9750578409796285E-3</v>
      </c>
    </row>
    <row r="675" spans="1:14" x14ac:dyDescent="0.2">
      <c r="A675" s="96">
        <v>100030</v>
      </c>
      <c r="B675" s="97" t="s">
        <v>828</v>
      </c>
      <c r="C675" s="97" t="s">
        <v>162</v>
      </c>
      <c r="D675" s="96" t="s">
        <v>848</v>
      </c>
      <c r="E675" s="98">
        <v>2625</v>
      </c>
      <c r="F675" s="99">
        <v>0</v>
      </c>
      <c r="G675" s="98">
        <v>2625</v>
      </c>
      <c r="H675" s="98">
        <v>20435</v>
      </c>
      <c r="I675" s="99">
        <v>0</v>
      </c>
      <c r="J675" s="98">
        <v>20435</v>
      </c>
      <c r="K675" s="100">
        <v>0.12845999999999999</v>
      </c>
      <c r="M675">
        <f t="shared" si="20"/>
        <v>0</v>
      </c>
      <c r="N675">
        <f t="shared" si="21"/>
        <v>0</v>
      </c>
    </row>
    <row r="676" spans="1:14" x14ac:dyDescent="0.2">
      <c r="A676" s="96">
        <v>100032</v>
      </c>
      <c r="B676" s="97" t="s">
        <v>828</v>
      </c>
      <c r="C676" s="97" t="s">
        <v>162</v>
      </c>
      <c r="D676" s="96" t="s">
        <v>849</v>
      </c>
      <c r="E676" s="98">
        <v>2423</v>
      </c>
      <c r="F676" s="99">
        <v>407</v>
      </c>
      <c r="G676" s="98">
        <v>2830</v>
      </c>
      <c r="H676" s="98">
        <v>23918</v>
      </c>
      <c r="I676" s="99">
        <v>8736</v>
      </c>
      <c r="J676" s="98">
        <v>32654</v>
      </c>
      <c r="K676" s="100">
        <v>8.6669999999999997E-2</v>
      </c>
      <c r="M676">
        <f t="shared" si="20"/>
        <v>0.14381625441696114</v>
      </c>
      <c r="N676">
        <f t="shared" si="21"/>
        <v>0.26753230844613218</v>
      </c>
    </row>
    <row r="677" spans="1:14" x14ac:dyDescent="0.2">
      <c r="A677" s="96">
        <v>100034</v>
      </c>
      <c r="B677" s="97" t="s">
        <v>828</v>
      </c>
      <c r="C677" s="97" t="s">
        <v>162</v>
      </c>
      <c r="D677" s="96" t="s">
        <v>850</v>
      </c>
      <c r="E677" s="98">
        <v>12087</v>
      </c>
      <c r="F677" s="99">
        <v>882</v>
      </c>
      <c r="G677" s="98">
        <v>12969</v>
      </c>
      <c r="H677" s="98">
        <v>55528</v>
      </c>
      <c r="I677" s="99">
        <v>16137</v>
      </c>
      <c r="J677" s="98">
        <v>71665</v>
      </c>
      <c r="K677" s="100">
        <v>0.18096999999999999</v>
      </c>
      <c r="M677">
        <f t="shared" si="20"/>
        <v>6.8008327550312289E-2</v>
      </c>
      <c r="N677">
        <f t="shared" si="21"/>
        <v>0.22517267843438218</v>
      </c>
    </row>
    <row r="678" spans="1:14" x14ac:dyDescent="0.2">
      <c r="A678" s="96">
        <v>100035</v>
      </c>
      <c r="B678" s="97" t="s">
        <v>168</v>
      </c>
      <c r="C678" s="97" t="s">
        <v>162</v>
      </c>
      <c r="D678" s="96" t="s">
        <v>851</v>
      </c>
      <c r="E678" s="98">
        <v>2244</v>
      </c>
      <c r="F678" s="99">
        <v>21</v>
      </c>
      <c r="G678" s="98">
        <v>2265</v>
      </c>
      <c r="H678" s="98">
        <v>34443</v>
      </c>
      <c r="I678" s="99">
        <v>32</v>
      </c>
      <c r="J678" s="98">
        <v>34475</v>
      </c>
      <c r="K678" s="100">
        <v>6.5699999999999995E-2</v>
      </c>
      <c r="M678">
        <f t="shared" si="20"/>
        <v>9.2715231788079479E-3</v>
      </c>
      <c r="N678">
        <f t="shared" si="21"/>
        <v>9.2820884699057287E-4</v>
      </c>
    </row>
    <row r="679" spans="1:14" x14ac:dyDescent="0.2">
      <c r="A679" s="96">
        <v>100038</v>
      </c>
      <c r="B679" s="97" t="s">
        <v>828</v>
      </c>
      <c r="C679" s="97" t="s">
        <v>162</v>
      </c>
      <c r="D679" s="96" t="s">
        <v>852</v>
      </c>
      <c r="E679" s="98">
        <v>5947</v>
      </c>
      <c r="F679" s="99">
        <v>927</v>
      </c>
      <c r="G679" s="98">
        <v>6874</v>
      </c>
      <c r="H679" s="98">
        <v>42036</v>
      </c>
      <c r="I679" s="99">
        <v>19436</v>
      </c>
      <c r="J679" s="98">
        <v>61472</v>
      </c>
      <c r="K679" s="100">
        <v>0.11182</v>
      </c>
      <c r="M679">
        <f t="shared" si="20"/>
        <v>0.1348559790514984</v>
      </c>
      <c r="N679">
        <f t="shared" si="21"/>
        <v>0.31617647058823528</v>
      </c>
    </row>
    <row r="680" spans="1:14" x14ac:dyDescent="0.2">
      <c r="A680" s="96">
        <v>100039</v>
      </c>
      <c r="B680" s="97" t="s">
        <v>828</v>
      </c>
      <c r="C680" s="97" t="s">
        <v>162</v>
      </c>
      <c r="D680" s="96" t="s">
        <v>853</v>
      </c>
      <c r="E680" s="98">
        <v>10439</v>
      </c>
      <c r="F680" s="99">
        <v>728</v>
      </c>
      <c r="G680" s="98">
        <v>11167</v>
      </c>
      <c r="H680" s="98">
        <v>39062</v>
      </c>
      <c r="I680" s="99">
        <v>8527</v>
      </c>
      <c r="J680" s="98">
        <v>47589</v>
      </c>
      <c r="K680" s="100">
        <v>0.23466000000000001</v>
      </c>
      <c r="M680">
        <f t="shared" si="20"/>
        <v>6.5192083818393476E-2</v>
      </c>
      <c r="N680">
        <f t="shared" si="21"/>
        <v>0.17918006261951291</v>
      </c>
    </row>
    <row r="681" spans="1:14" x14ac:dyDescent="0.2">
      <c r="A681" s="96">
        <v>100040</v>
      </c>
      <c r="B681" s="97" t="s">
        <v>828</v>
      </c>
      <c r="C681" s="97" t="s">
        <v>162</v>
      </c>
      <c r="D681" s="96" t="s">
        <v>801</v>
      </c>
      <c r="E681" s="98">
        <v>5765</v>
      </c>
      <c r="F681" s="99">
        <v>219</v>
      </c>
      <c r="G681" s="98">
        <v>5984</v>
      </c>
      <c r="H681" s="98">
        <v>74127</v>
      </c>
      <c r="I681" s="99">
        <v>3930</v>
      </c>
      <c r="J681" s="98">
        <v>78057</v>
      </c>
      <c r="K681" s="100">
        <v>7.6660000000000006E-2</v>
      </c>
      <c r="M681">
        <f t="shared" si="20"/>
        <v>3.6597593582887701E-2</v>
      </c>
      <c r="N681">
        <f t="shared" si="21"/>
        <v>5.0347822744917177E-2</v>
      </c>
    </row>
    <row r="682" spans="1:14" x14ac:dyDescent="0.2">
      <c r="A682" s="96">
        <v>100043</v>
      </c>
      <c r="B682" s="97" t="s">
        <v>828</v>
      </c>
      <c r="C682" s="97" t="s">
        <v>162</v>
      </c>
      <c r="D682" s="96" t="s">
        <v>854</v>
      </c>
      <c r="E682" s="98">
        <v>707</v>
      </c>
      <c r="F682" s="99">
        <v>0</v>
      </c>
      <c r="G682" s="98">
        <v>707</v>
      </c>
      <c r="H682" s="98">
        <v>17054</v>
      </c>
      <c r="I682" s="99">
        <v>0</v>
      </c>
      <c r="J682" s="98">
        <v>17054</v>
      </c>
      <c r="K682" s="100">
        <v>4.1459999999999997E-2</v>
      </c>
      <c r="M682">
        <f t="shared" si="20"/>
        <v>0</v>
      </c>
      <c r="N682">
        <f t="shared" si="21"/>
        <v>0</v>
      </c>
    </row>
    <row r="683" spans="1:14" x14ac:dyDescent="0.2">
      <c r="A683" s="96">
        <v>100044</v>
      </c>
      <c r="B683" s="97" t="s">
        <v>828</v>
      </c>
      <c r="C683" s="97" t="s">
        <v>162</v>
      </c>
      <c r="D683" s="96" t="s">
        <v>855</v>
      </c>
      <c r="E683" s="98">
        <v>1133</v>
      </c>
      <c r="F683" s="99">
        <v>106</v>
      </c>
      <c r="G683" s="98">
        <v>1239</v>
      </c>
      <c r="H683" s="98">
        <v>42352</v>
      </c>
      <c r="I683" s="99">
        <v>5781</v>
      </c>
      <c r="J683" s="98">
        <v>48133</v>
      </c>
      <c r="K683" s="100">
        <v>2.5739999999999999E-2</v>
      </c>
      <c r="M683">
        <f t="shared" si="20"/>
        <v>8.5552865213882168E-2</v>
      </c>
      <c r="N683">
        <f t="shared" si="21"/>
        <v>0.12010470986641182</v>
      </c>
    </row>
    <row r="684" spans="1:14" x14ac:dyDescent="0.2">
      <c r="A684" s="96">
        <v>100045</v>
      </c>
      <c r="B684" s="97" t="s">
        <v>828</v>
      </c>
      <c r="C684" s="97" t="s">
        <v>162</v>
      </c>
      <c r="D684" s="96" t="s">
        <v>856</v>
      </c>
      <c r="E684" s="98">
        <v>1027</v>
      </c>
      <c r="F684" s="99">
        <v>0</v>
      </c>
      <c r="G684" s="98">
        <v>1027</v>
      </c>
      <c r="H684" s="98">
        <v>14658</v>
      </c>
      <c r="I684" s="99">
        <v>0</v>
      </c>
      <c r="J684" s="98">
        <v>14658</v>
      </c>
      <c r="K684" s="100">
        <v>7.0059999999999997E-2</v>
      </c>
      <c r="M684">
        <f t="shared" si="20"/>
        <v>0</v>
      </c>
      <c r="N684">
        <f t="shared" si="21"/>
        <v>0</v>
      </c>
    </row>
    <row r="685" spans="1:14" x14ac:dyDescent="0.2">
      <c r="A685" s="96">
        <v>100046</v>
      </c>
      <c r="B685" s="97" t="s">
        <v>828</v>
      </c>
      <c r="C685" s="97" t="s">
        <v>162</v>
      </c>
      <c r="D685" s="96" t="s">
        <v>857</v>
      </c>
      <c r="E685" s="98">
        <v>798</v>
      </c>
      <c r="F685" s="99">
        <v>0</v>
      </c>
      <c r="G685" s="98">
        <v>798</v>
      </c>
      <c r="H685" s="98">
        <v>17657</v>
      </c>
      <c r="I685" s="99">
        <v>0</v>
      </c>
      <c r="J685" s="98">
        <v>17657</v>
      </c>
      <c r="K685" s="100">
        <v>4.5190000000000001E-2</v>
      </c>
      <c r="M685">
        <f t="shared" si="20"/>
        <v>0</v>
      </c>
      <c r="N685">
        <f t="shared" si="21"/>
        <v>0</v>
      </c>
    </row>
    <row r="686" spans="1:14" x14ac:dyDescent="0.2">
      <c r="A686" s="96">
        <v>100047</v>
      </c>
      <c r="B686" s="97" t="s">
        <v>168</v>
      </c>
      <c r="C686" s="97" t="s">
        <v>162</v>
      </c>
      <c r="D686" s="96" t="s">
        <v>858</v>
      </c>
      <c r="E686" s="98">
        <v>881</v>
      </c>
      <c r="F686" s="99">
        <v>0</v>
      </c>
      <c r="G686" s="98">
        <v>881</v>
      </c>
      <c r="H686" s="98">
        <v>24529</v>
      </c>
      <c r="I686" s="99">
        <v>0</v>
      </c>
      <c r="J686" s="98">
        <v>24529</v>
      </c>
      <c r="K686" s="100">
        <v>3.5920000000000001E-2</v>
      </c>
      <c r="M686">
        <f t="shared" si="20"/>
        <v>0</v>
      </c>
      <c r="N686">
        <f t="shared" si="21"/>
        <v>0</v>
      </c>
    </row>
    <row r="687" spans="1:14" x14ac:dyDescent="0.2">
      <c r="A687" s="96">
        <v>100048</v>
      </c>
      <c r="B687" s="97" t="s">
        <v>828</v>
      </c>
      <c r="C687" s="97" t="s">
        <v>162</v>
      </c>
      <c r="D687" s="96" t="s">
        <v>859</v>
      </c>
      <c r="E687" s="98">
        <v>379</v>
      </c>
      <c r="F687" s="99">
        <v>0</v>
      </c>
      <c r="G687" s="98">
        <v>379</v>
      </c>
      <c r="H687" s="98">
        <v>3305</v>
      </c>
      <c r="I687" s="99">
        <v>0</v>
      </c>
      <c r="J687" s="98">
        <v>3305</v>
      </c>
      <c r="K687" s="100">
        <v>0.11466999999999999</v>
      </c>
      <c r="M687">
        <f t="shared" si="20"/>
        <v>0</v>
      </c>
      <c r="N687">
        <f t="shared" si="21"/>
        <v>0</v>
      </c>
    </row>
    <row r="688" spans="1:14" x14ac:dyDescent="0.2">
      <c r="A688" s="96">
        <v>100049</v>
      </c>
      <c r="B688" s="97" t="s">
        <v>168</v>
      </c>
      <c r="C688" s="97" t="s">
        <v>162</v>
      </c>
      <c r="D688" s="96" t="s">
        <v>860</v>
      </c>
      <c r="E688" s="98">
        <v>850</v>
      </c>
      <c r="F688" s="99">
        <v>0</v>
      </c>
      <c r="G688" s="98">
        <v>850</v>
      </c>
      <c r="H688" s="98">
        <v>14923</v>
      </c>
      <c r="I688" s="99">
        <v>0</v>
      </c>
      <c r="J688" s="98">
        <v>14923</v>
      </c>
      <c r="K688" s="100">
        <v>5.6959999999999997E-2</v>
      </c>
      <c r="M688">
        <f t="shared" si="20"/>
        <v>0</v>
      </c>
      <c r="N688">
        <f t="shared" si="21"/>
        <v>0</v>
      </c>
    </row>
    <row r="689" spans="1:14" x14ac:dyDescent="0.2">
      <c r="A689" s="96">
        <v>100050</v>
      </c>
      <c r="B689" s="97" t="s">
        <v>828</v>
      </c>
      <c r="C689" s="97" t="s">
        <v>162</v>
      </c>
      <c r="D689" s="96" t="s">
        <v>861</v>
      </c>
      <c r="E689" s="98">
        <v>19873</v>
      </c>
      <c r="F689" s="99">
        <v>0</v>
      </c>
      <c r="G689" s="98">
        <v>19873</v>
      </c>
      <c r="H689" s="98">
        <v>33026</v>
      </c>
      <c r="I689" s="99">
        <v>0</v>
      </c>
      <c r="J689" s="98">
        <v>33026</v>
      </c>
      <c r="K689" s="100">
        <v>0.60174000000000005</v>
      </c>
      <c r="M689">
        <f t="shared" si="20"/>
        <v>0</v>
      </c>
      <c r="N689">
        <f t="shared" si="21"/>
        <v>0</v>
      </c>
    </row>
    <row r="690" spans="1:14" x14ac:dyDescent="0.2">
      <c r="A690" s="96">
        <v>100051</v>
      </c>
      <c r="B690" s="97" t="s">
        <v>828</v>
      </c>
      <c r="C690" s="97" t="s">
        <v>162</v>
      </c>
      <c r="D690" s="96" t="s">
        <v>862</v>
      </c>
      <c r="E690" s="98">
        <v>1000</v>
      </c>
      <c r="F690" s="99">
        <v>20</v>
      </c>
      <c r="G690" s="98">
        <v>1020</v>
      </c>
      <c r="H690" s="98">
        <v>13230</v>
      </c>
      <c r="I690" s="99">
        <v>695</v>
      </c>
      <c r="J690" s="98">
        <v>13925</v>
      </c>
      <c r="K690" s="100">
        <v>7.3249999999999996E-2</v>
      </c>
      <c r="M690">
        <f t="shared" si="20"/>
        <v>1.9607843137254902E-2</v>
      </c>
      <c r="N690">
        <f t="shared" si="21"/>
        <v>4.9910233393177739E-2</v>
      </c>
    </row>
    <row r="691" spans="1:14" x14ac:dyDescent="0.2">
      <c r="A691" s="96">
        <v>100052</v>
      </c>
      <c r="B691" s="97" t="s">
        <v>828</v>
      </c>
      <c r="C691" s="97" t="s">
        <v>162</v>
      </c>
      <c r="D691" s="96" t="s">
        <v>863</v>
      </c>
      <c r="E691" s="98">
        <v>3335</v>
      </c>
      <c r="F691" s="99">
        <v>0</v>
      </c>
      <c r="G691" s="98">
        <v>3335</v>
      </c>
      <c r="H691" s="98">
        <v>37985</v>
      </c>
      <c r="I691" s="99">
        <v>0</v>
      </c>
      <c r="J691" s="98">
        <v>37985</v>
      </c>
      <c r="K691" s="100">
        <v>8.7800000000000003E-2</v>
      </c>
      <c r="M691">
        <f t="shared" si="20"/>
        <v>0</v>
      </c>
      <c r="N691">
        <f t="shared" si="21"/>
        <v>0</v>
      </c>
    </row>
    <row r="692" spans="1:14" x14ac:dyDescent="0.2">
      <c r="A692" s="96">
        <v>100053</v>
      </c>
      <c r="B692" s="97" t="s">
        <v>168</v>
      </c>
      <c r="C692" s="97" t="s">
        <v>162</v>
      </c>
      <c r="D692" s="96" t="s">
        <v>864</v>
      </c>
      <c r="E692" s="98">
        <v>11914</v>
      </c>
      <c r="F692" s="99">
        <v>0</v>
      </c>
      <c r="G692" s="98">
        <v>11914</v>
      </c>
      <c r="H692" s="98">
        <v>19541</v>
      </c>
      <c r="I692" s="99">
        <v>34</v>
      </c>
      <c r="J692" s="98">
        <v>19575</v>
      </c>
      <c r="K692" s="100">
        <v>0.60863</v>
      </c>
      <c r="M692">
        <f t="shared" si="20"/>
        <v>0</v>
      </c>
      <c r="N692">
        <f t="shared" si="21"/>
        <v>1.7369093231162196E-3</v>
      </c>
    </row>
    <row r="693" spans="1:14" x14ac:dyDescent="0.2">
      <c r="A693" s="96">
        <v>100054</v>
      </c>
      <c r="B693" s="97" t="s">
        <v>828</v>
      </c>
      <c r="C693" s="97" t="s">
        <v>162</v>
      </c>
      <c r="D693" s="96" t="s">
        <v>865</v>
      </c>
      <c r="E693" s="98">
        <v>144</v>
      </c>
      <c r="F693" s="99">
        <v>0</v>
      </c>
      <c r="G693" s="98">
        <v>144</v>
      </c>
      <c r="H693" s="98">
        <v>5444</v>
      </c>
      <c r="I693" s="99">
        <v>0</v>
      </c>
      <c r="J693" s="98">
        <v>5444</v>
      </c>
      <c r="K693" s="100">
        <v>2.6450000000000001E-2</v>
      </c>
      <c r="M693">
        <f t="shared" si="20"/>
        <v>0</v>
      </c>
      <c r="N693">
        <f t="shared" si="21"/>
        <v>0</v>
      </c>
    </row>
    <row r="694" spans="1:14" x14ac:dyDescent="0.2">
      <c r="A694" s="96">
        <v>100055</v>
      </c>
      <c r="B694" s="97" t="s">
        <v>828</v>
      </c>
      <c r="C694" s="97" t="s">
        <v>162</v>
      </c>
      <c r="D694" s="96" t="s">
        <v>866</v>
      </c>
      <c r="E694" s="98">
        <v>593</v>
      </c>
      <c r="F694" s="99">
        <v>0</v>
      </c>
      <c r="G694" s="98">
        <v>593</v>
      </c>
      <c r="H694" s="98">
        <v>12137</v>
      </c>
      <c r="I694" s="99">
        <v>0</v>
      </c>
      <c r="J694" s="98">
        <v>12137</v>
      </c>
      <c r="K694" s="100">
        <v>4.8860000000000001E-2</v>
      </c>
      <c r="M694">
        <f t="shared" si="20"/>
        <v>0</v>
      </c>
      <c r="N694">
        <f t="shared" si="21"/>
        <v>0</v>
      </c>
    </row>
    <row r="695" spans="1:14" x14ac:dyDescent="0.2">
      <c r="A695" s="96">
        <v>100057</v>
      </c>
      <c r="B695" s="97" t="s">
        <v>828</v>
      </c>
      <c r="C695" s="97" t="s">
        <v>162</v>
      </c>
      <c r="D695" s="96" t="s">
        <v>867</v>
      </c>
      <c r="E695" s="98">
        <v>1382</v>
      </c>
      <c r="F695" s="99">
        <v>0</v>
      </c>
      <c r="G695" s="98">
        <v>1382</v>
      </c>
      <c r="H695" s="98">
        <v>31746</v>
      </c>
      <c r="I695" s="99">
        <v>0</v>
      </c>
      <c r="J695" s="98">
        <v>31746</v>
      </c>
      <c r="K695" s="100">
        <v>4.3529999999999999E-2</v>
      </c>
      <c r="M695">
        <f t="shared" si="20"/>
        <v>0</v>
      </c>
      <c r="N695">
        <f t="shared" si="21"/>
        <v>0</v>
      </c>
    </row>
    <row r="696" spans="1:14" x14ac:dyDescent="0.2">
      <c r="A696" s="96">
        <v>100061</v>
      </c>
      <c r="B696" s="97" t="s">
        <v>828</v>
      </c>
      <c r="C696" s="97" t="s">
        <v>162</v>
      </c>
      <c r="D696" s="96" t="s">
        <v>868</v>
      </c>
      <c r="E696" s="98">
        <v>16380</v>
      </c>
      <c r="F696" s="99">
        <v>2057</v>
      </c>
      <c r="G696" s="98">
        <v>18437</v>
      </c>
      <c r="H696" s="98">
        <v>35881</v>
      </c>
      <c r="I696" s="99">
        <v>19664</v>
      </c>
      <c r="J696" s="98">
        <v>55545</v>
      </c>
      <c r="K696" s="100">
        <v>0.33193</v>
      </c>
      <c r="M696">
        <f t="shared" si="20"/>
        <v>0.11156912729836742</v>
      </c>
      <c r="N696">
        <f t="shared" si="21"/>
        <v>0.3540192636600954</v>
      </c>
    </row>
    <row r="697" spans="1:14" x14ac:dyDescent="0.2">
      <c r="A697" s="96">
        <v>100062</v>
      </c>
      <c r="B697" s="97" t="s">
        <v>828</v>
      </c>
      <c r="C697" s="97" t="s">
        <v>162</v>
      </c>
      <c r="D697" s="96" t="s">
        <v>869</v>
      </c>
      <c r="E697" s="98">
        <v>2971</v>
      </c>
      <c r="F697" s="99">
        <v>122</v>
      </c>
      <c r="G697" s="98">
        <v>3093</v>
      </c>
      <c r="H697" s="98">
        <v>63876</v>
      </c>
      <c r="I697" s="99">
        <v>5369</v>
      </c>
      <c r="J697" s="98">
        <v>69245</v>
      </c>
      <c r="K697" s="100">
        <v>4.4670000000000001E-2</v>
      </c>
      <c r="M697">
        <f t="shared" si="20"/>
        <v>3.9443905593275139E-2</v>
      </c>
      <c r="N697">
        <f t="shared" si="21"/>
        <v>7.7536284208246084E-2</v>
      </c>
    </row>
    <row r="698" spans="1:14" x14ac:dyDescent="0.2">
      <c r="A698" s="96">
        <v>100063</v>
      </c>
      <c r="B698" s="97" t="s">
        <v>828</v>
      </c>
      <c r="C698" s="97" t="s">
        <v>162</v>
      </c>
      <c r="D698" s="96" t="s">
        <v>870</v>
      </c>
      <c r="E698" s="98">
        <v>604</v>
      </c>
      <c r="F698" s="99">
        <v>0</v>
      </c>
      <c r="G698" s="98">
        <v>604</v>
      </c>
      <c r="H698" s="98">
        <v>10721</v>
      </c>
      <c r="I698" s="99">
        <v>0</v>
      </c>
      <c r="J698" s="98">
        <v>10721</v>
      </c>
      <c r="K698" s="100">
        <v>5.6340000000000001E-2</v>
      </c>
      <c r="M698">
        <f t="shared" si="20"/>
        <v>0</v>
      </c>
      <c r="N698">
        <f t="shared" si="21"/>
        <v>0</v>
      </c>
    </row>
    <row r="699" spans="1:14" x14ac:dyDescent="0.2">
      <c r="A699" s="96">
        <v>100067</v>
      </c>
      <c r="B699" s="97" t="s">
        <v>828</v>
      </c>
      <c r="C699" s="97" t="s">
        <v>162</v>
      </c>
      <c r="D699" s="96" t="s">
        <v>871</v>
      </c>
      <c r="E699" s="98">
        <v>2237</v>
      </c>
      <c r="F699" s="99">
        <v>0</v>
      </c>
      <c r="G699" s="98">
        <v>2237</v>
      </c>
      <c r="H699" s="98">
        <v>22089</v>
      </c>
      <c r="I699" s="99">
        <v>0</v>
      </c>
      <c r="J699" s="98">
        <v>22089</v>
      </c>
      <c r="K699" s="100">
        <v>0.10127</v>
      </c>
      <c r="M699">
        <f t="shared" si="20"/>
        <v>0</v>
      </c>
      <c r="N699">
        <f t="shared" si="21"/>
        <v>0</v>
      </c>
    </row>
    <row r="700" spans="1:14" x14ac:dyDescent="0.2">
      <c r="A700" s="96">
        <v>100068</v>
      </c>
      <c r="B700" s="97" t="s">
        <v>828</v>
      </c>
      <c r="C700" s="97" t="s">
        <v>162</v>
      </c>
      <c r="D700" s="96" t="s">
        <v>872</v>
      </c>
      <c r="E700" s="98">
        <v>1233</v>
      </c>
      <c r="F700" s="99">
        <v>0</v>
      </c>
      <c r="G700" s="98">
        <v>1233</v>
      </c>
      <c r="H700" s="98">
        <v>25184</v>
      </c>
      <c r="I700" s="99">
        <v>0</v>
      </c>
      <c r="J700" s="98">
        <v>25184</v>
      </c>
      <c r="K700" s="100">
        <v>4.8959999999999997E-2</v>
      </c>
      <c r="M700">
        <f t="shared" si="20"/>
        <v>0</v>
      </c>
      <c r="N700">
        <f t="shared" si="21"/>
        <v>0</v>
      </c>
    </row>
    <row r="701" spans="1:14" x14ac:dyDescent="0.2">
      <c r="A701" s="96">
        <v>100069</v>
      </c>
      <c r="B701" s="97" t="s">
        <v>828</v>
      </c>
      <c r="C701" s="97" t="s">
        <v>162</v>
      </c>
      <c r="D701" s="96" t="s">
        <v>873</v>
      </c>
      <c r="E701" s="98">
        <v>1289</v>
      </c>
      <c r="F701" s="99">
        <v>0</v>
      </c>
      <c r="G701" s="98">
        <v>1289</v>
      </c>
      <c r="H701" s="98">
        <v>9009</v>
      </c>
      <c r="I701" s="99">
        <v>0</v>
      </c>
      <c r="J701" s="98">
        <v>9009</v>
      </c>
      <c r="K701" s="100">
        <v>0.14308000000000001</v>
      </c>
      <c r="M701">
        <f t="shared" si="20"/>
        <v>0</v>
      </c>
      <c r="N701">
        <f t="shared" si="21"/>
        <v>0</v>
      </c>
    </row>
    <row r="702" spans="1:14" x14ac:dyDescent="0.2">
      <c r="A702" s="96">
        <v>100070</v>
      </c>
      <c r="B702" s="97" t="s">
        <v>168</v>
      </c>
      <c r="C702" s="97" t="s">
        <v>162</v>
      </c>
      <c r="D702" s="96" t="s">
        <v>874</v>
      </c>
      <c r="E702" s="98">
        <v>279</v>
      </c>
      <c r="F702" s="99">
        <v>0</v>
      </c>
      <c r="G702" s="98">
        <v>279</v>
      </c>
      <c r="H702" s="98">
        <v>31206</v>
      </c>
      <c r="I702" s="99">
        <v>0</v>
      </c>
      <c r="J702" s="98">
        <v>31206</v>
      </c>
      <c r="K702" s="100">
        <v>8.94E-3</v>
      </c>
      <c r="M702">
        <f t="shared" si="20"/>
        <v>0</v>
      </c>
      <c r="N702">
        <f t="shared" si="21"/>
        <v>0</v>
      </c>
    </row>
    <row r="703" spans="1:14" x14ac:dyDescent="0.2">
      <c r="A703" s="96">
        <v>100071</v>
      </c>
      <c r="B703" s="97" t="s">
        <v>828</v>
      </c>
      <c r="C703" s="97" t="s">
        <v>162</v>
      </c>
      <c r="D703" s="96" t="s">
        <v>875</v>
      </c>
      <c r="E703" s="98">
        <v>1362</v>
      </c>
      <c r="F703" s="99">
        <v>0</v>
      </c>
      <c r="G703" s="98">
        <v>1362</v>
      </c>
      <c r="H703" s="98">
        <v>19955</v>
      </c>
      <c r="I703" s="99">
        <v>0</v>
      </c>
      <c r="J703" s="98">
        <v>19955</v>
      </c>
      <c r="K703" s="100">
        <v>6.8250000000000005E-2</v>
      </c>
      <c r="M703">
        <f t="shared" si="20"/>
        <v>0</v>
      </c>
      <c r="N703">
        <f t="shared" si="21"/>
        <v>0</v>
      </c>
    </row>
    <row r="704" spans="1:14" x14ac:dyDescent="0.2">
      <c r="A704" s="96">
        <v>100072</v>
      </c>
      <c r="B704" s="97" t="s">
        <v>828</v>
      </c>
      <c r="C704" s="97" t="s">
        <v>162</v>
      </c>
      <c r="D704" s="96" t="s">
        <v>876</v>
      </c>
      <c r="E704" s="98">
        <v>1372</v>
      </c>
      <c r="F704" s="99">
        <v>0</v>
      </c>
      <c r="G704" s="98">
        <v>1372</v>
      </c>
      <c r="H704" s="98">
        <v>17197</v>
      </c>
      <c r="I704" s="99">
        <v>0</v>
      </c>
      <c r="J704" s="98">
        <v>17197</v>
      </c>
      <c r="K704" s="100">
        <v>7.9780000000000004E-2</v>
      </c>
      <c r="M704">
        <f t="shared" si="20"/>
        <v>0</v>
      </c>
      <c r="N704">
        <f t="shared" si="21"/>
        <v>0</v>
      </c>
    </row>
    <row r="705" spans="1:14" x14ac:dyDescent="0.2">
      <c r="A705" s="96">
        <v>100073</v>
      </c>
      <c r="B705" s="97" t="s">
        <v>828</v>
      </c>
      <c r="C705" s="97" t="s">
        <v>162</v>
      </c>
      <c r="D705" s="96" t="s">
        <v>877</v>
      </c>
      <c r="E705" s="98">
        <v>1919</v>
      </c>
      <c r="F705" s="99">
        <v>19</v>
      </c>
      <c r="G705" s="98">
        <v>1938</v>
      </c>
      <c r="H705" s="98">
        <v>39872</v>
      </c>
      <c r="I705" s="99">
        <v>162</v>
      </c>
      <c r="J705" s="98">
        <v>40034</v>
      </c>
      <c r="K705" s="100">
        <v>4.8410000000000002E-2</v>
      </c>
      <c r="M705">
        <f t="shared" si="20"/>
        <v>9.8039215686274508E-3</v>
      </c>
      <c r="N705">
        <f t="shared" si="21"/>
        <v>4.0465604236399064E-3</v>
      </c>
    </row>
    <row r="706" spans="1:14" x14ac:dyDescent="0.2">
      <c r="A706" s="96">
        <v>100075</v>
      </c>
      <c r="B706" s="97" t="s">
        <v>828</v>
      </c>
      <c r="C706" s="97" t="s">
        <v>162</v>
      </c>
      <c r="D706" s="96" t="s">
        <v>878</v>
      </c>
      <c r="E706" s="98">
        <v>10897</v>
      </c>
      <c r="F706" s="99">
        <v>0</v>
      </c>
      <c r="G706" s="98">
        <v>10897</v>
      </c>
      <c r="H706" s="98">
        <v>63641</v>
      </c>
      <c r="I706" s="99">
        <v>0</v>
      </c>
      <c r="J706" s="98">
        <v>63641</v>
      </c>
      <c r="K706" s="100">
        <v>0.17122999999999999</v>
      </c>
      <c r="M706">
        <f t="shared" si="20"/>
        <v>0</v>
      </c>
      <c r="N706">
        <f t="shared" si="21"/>
        <v>0</v>
      </c>
    </row>
    <row r="707" spans="1:14" x14ac:dyDescent="0.2">
      <c r="A707" s="96">
        <v>100076</v>
      </c>
      <c r="B707" s="97" t="s">
        <v>828</v>
      </c>
      <c r="C707" s="97" t="s">
        <v>162</v>
      </c>
      <c r="D707" s="96" t="s">
        <v>879</v>
      </c>
      <c r="E707" s="98">
        <v>8901</v>
      </c>
      <c r="F707" s="99">
        <v>0</v>
      </c>
      <c r="G707" s="98">
        <v>8901</v>
      </c>
      <c r="H707" s="98">
        <v>14635</v>
      </c>
      <c r="I707" s="99">
        <v>0</v>
      </c>
      <c r="J707" s="98">
        <v>14635</v>
      </c>
      <c r="K707" s="100">
        <v>0.60819999999999996</v>
      </c>
      <c r="M707">
        <f t="shared" si="20"/>
        <v>0</v>
      </c>
      <c r="N707">
        <f t="shared" si="21"/>
        <v>0</v>
      </c>
    </row>
    <row r="708" spans="1:14" x14ac:dyDescent="0.2">
      <c r="A708" s="96">
        <v>100077</v>
      </c>
      <c r="B708" s="97" t="s">
        <v>168</v>
      </c>
      <c r="C708" s="97" t="s">
        <v>162</v>
      </c>
      <c r="D708" s="96" t="s">
        <v>880</v>
      </c>
      <c r="E708" s="98">
        <v>1045</v>
      </c>
      <c r="F708" s="99">
        <v>0</v>
      </c>
      <c r="G708" s="98">
        <v>1045</v>
      </c>
      <c r="H708" s="98">
        <v>21963</v>
      </c>
      <c r="I708" s="99">
        <v>0</v>
      </c>
      <c r="J708" s="98">
        <v>21963</v>
      </c>
      <c r="K708" s="100">
        <v>4.7579999999999997E-2</v>
      </c>
      <c r="M708">
        <f t="shared" ref="M708:M771" si="22">F708/G708</f>
        <v>0</v>
      </c>
      <c r="N708">
        <f t="shared" ref="N708:N771" si="23">I708/J708</f>
        <v>0</v>
      </c>
    </row>
    <row r="709" spans="1:14" x14ac:dyDescent="0.2">
      <c r="A709" s="96">
        <v>100079</v>
      </c>
      <c r="B709" s="97" t="s">
        <v>828</v>
      </c>
      <c r="C709" s="97" t="s">
        <v>162</v>
      </c>
      <c r="D709" s="96" t="s">
        <v>881</v>
      </c>
      <c r="E709" s="98">
        <v>615</v>
      </c>
      <c r="F709" s="99">
        <v>0</v>
      </c>
      <c r="G709" s="98">
        <v>615</v>
      </c>
      <c r="H709" s="98">
        <v>2815</v>
      </c>
      <c r="I709" s="99">
        <v>0</v>
      </c>
      <c r="J709" s="98">
        <v>2815</v>
      </c>
      <c r="K709" s="100">
        <v>0.21847</v>
      </c>
      <c r="M709">
        <f t="shared" si="22"/>
        <v>0</v>
      </c>
      <c r="N709">
        <f t="shared" si="23"/>
        <v>0</v>
      </c>
    </row>
    <row r="710" spans="1:14" x14ac:dyDescent="0.2">
      <c r="A710" s="96">
        <v>100080</v>
      </c>
      <c r="B710" s="97" t="s">
        <v>168</v>
      </c>
      <c r="C710" s="97" t="s">
        <v>162</v>
      </c>
      <c r="D710" s="96" t="s">
        <v>882</v>
      </c>
      <c r="E710" s="98">
        <v>3866</v>
      </c>
      <c r="F710" s="99">
        <v>347</v>
      </c>
      <c r="G710" s="98">
        <v>4213</v>
      </c>
      <c r="H710" s="98">
        <v>50560</v>
      </c>
      <c r="I710" s="99">
        <v>12474</v>
      </c>
      <c r="J710" s="98">
        <v>63034</v>
      </c>
      <c r="K710" s="100">
        <v>6.6839999999999997E-2</v>
      </c>
      <c r="M710">
        <f t="shared" si="22"/>
        <v>8.2364111084737721E-2</v>
      </c>
      <c r="N710">
        <f t="shared" si="23"/>
        <v>0.19789320049497097</v>
      </c>
    </row>
    <row r="711" spans="1:14" x14ac:dyDescent="0.2">
      <c r="A711" s="96">
        <v>100081</v>
      </c>
      <c r="B711" s="97" t="s">
        <v>828</v>
      </c>
      <c r="C711" s="97" t="s">
        <v>162</v>
      </c>
      <c r="D711" s="96" t="s">
        <v>883</v>
      </c>
      <c r="E711" s="98">
        <v>282</v>
      </c>
      <c r="F711" s="99">
        <v>0</v>
      </c>
      <c r="G711" s="98">
        <v>282</v>
      </c>
      <c r="H711" s="98">
        <v>2633</v>
      </c>
      <c r="I711" s="99">
        <v>0</v>
      </c>
      <c r="J711" s="98">
        <v>2633</v>
      </c>
      <c r="K711" s="100">
        <v>0.1071</v>
      </c>
      <c r="M711">
        <f t="shared" si="22"/>
        <v>0</v>
      </c>
      <c r="N711">
        <f t="shared" si="23"/>
        <v>0</v>
      </c>
    </row>
    <row r="712" spans="1:14" x14ac:dyDescent="0.2">
      <c r="A712" s="96">
        <v>100084</v>
      </c>
      <c r="B712" s="97" t="s">
        <v>828</v>
      </c>
      <c r="C712" s="97" t="s">
        <v>162</v>
      </c>
      <c r="D712" s="96" t="s">
        <v>884</v>
      </c>
      <c r="E712" s="98">
        <v>2321</v>
      </c>
      <c r="F712" s="99">
        <v>0</v>
      </c>
      <c r="G712" s="98">
        <v>2321</v>
      </c>
      <c r="H712" s="98">
        <v>54788</v>
      </c>
      <c r="I712" s="99">
        <v>0</v>
      </c>
      <c r="J712" s="98">
        <v>54788</v>
      </c>
      <c r="K712" s="100">
        <v>4.2360000000000002E-2</v>
      </c>
      <c r="M712">
        <f t="shared" si="22"/>
        <v>0</v>
      </c>
      <c r="N712">
        <f t="shared" si="23"/>
        <v>0</v>
      </c>
    </row>
    <row r="713" spans="1:14" x14ac:dyDescent="0.2">
      <c r="A713" s="96">
        <v>100086</v>
      </c>
      <c r="B713" s="97" t="s">
        <v>828</v>
      </c>
      <c r="C713" s="97" t="s">
        <v>162</v>
      </c>
      <c r="D713" s="96" t="s">
        <v>885</v>
      </c>
      <c r="E713" s="98">
        <v>3099</v>
      </c>
      <c r="F713" s="99">
        <v>519</v>
      </c>
      <c r="G713" s="98">
        <v>3618</v>
      </c>
      <c r="H713" s="98">
        <v>24912</v>
      </c>
      <c r="I713" s="99">
        <v>10729</v>
      </c>
      <c r="J713" s="98">
        <v>35641</v>
      </c>
      <c r="K713" s="100">
        <v>0.10151</v>
      </c>
      <c r="M713">
        <f t="shared" si="22"/>
        <v>0.14344941956882257</v>
      </c>
      <c r="N713">
        <f t="shared" si="23"/>
        <v>0.30102971297101655</v>
      </c>
    </row>
    <row r="714" spans="1:14" x14ac:dyDescent="0.2">
      <c r="A714" s="96">
        <v>100087</v>
      </c>
      <c r="B714" s="97" t="s">
        <v>828</v>
      </c>
      <c r="C714" s="97" t="s">
        <v>162</v>
      </c>
      <c r="D714" s="96" t="s">
        <v>886</v>
      </c>
      <c r="E714" s="98">
        <v>1710</v>
      </c>
      <c r="F714" s="99">
        <v>0</v>
      </c>
      <c r="G714" s="98">
        <v>1710</v>
      </c>
      <c r="H714" s="98">
        <v>62754</v>
      </c>
      <c r="I714" s="99">
        <v>0</v>
      </c>
      <c r="J714" s="98">
        <v>62754</v>
      </c>
      <c r="K714" s="100">
        <v>2.725E-2</v>
      </c>
      <c r="M714">
        <f t="shared" si="22"/>
        <v>0</v>
      </c>
      <c r="N714">
        <f t="shared" si="23"/>
        <v>0</v>
      </c>
    </row>
    <row r="715" spans="1:14" x14ac:dyDescent="0.2">
      <c r="A715" s="96">
        <v>100088</v>
      </c>
      <c r="B715" s="97" t="s">
        <v>828</v>
      </c>
      <c r="C715" s="97" t="s">
        <v>162</v>
      </c>
      <c r="D715" s="96" t="s">
        <v>887</v>
      </c>
      <c r="E715" s="98">
        <v>5281</v>
      </c>
      <c r="F715" s="99">
        <v>168</v>
      </c>
      <c r="G715" s="98">
        <v>5449</v>
      </c>
      <c r="H715" s="98">
        <v>59650</v>
      </c>
      <c r="I715" s="99">
        <v>4328</v>
      </c>
      <c r="J715" s="98">
        <v>63978</v>
      </c>
      <c r="K715" s="100">
        <v>8.5169999999999996E-2</v>
      </c>
      <c r="M715">
        <f t="shared" si="22"/>
        <v>3.0831345200954305E-2</v>
      </c>
      <c r="N715">
        <f t="shared" si="23"/>
        <v>6.7648254087342527E-2</v>
      </c>
    </row>
    <row r="716" spans="1:14" x14ac:dyDescent="0.2">
      <c r="A716" s="96">
        <v>100090</v>
      </c>
      <c r="B716" s="97" t="s">
        <v>828</v>
      </c>
      <c r="C716" s="97" t="s">
        <v>162</v>
      </c>
      <c r="D716" s="96" t="s">
        <v>888</v>
      </c>
      <c r="E716" s="98">
        <v>1950</v>
      </c>
      <c r="F716" s="99">
        <v>0</v>
      </c>
      <c r="G716" s="98">
        <v>1950</v>
      </c>
      <c r="H716" s="98">
        <v>35518</v>
      </c>
      <c r="I716" s="99">
        <v>0</v>
      </c>
      <c r="J716" s="98">
        <v>35518</v>
      </c>
      <c r="K716" s="100">
        <v>5.4899999999999997E-2</v>
      </c>
      <c r="M716">
        <f t="shared" si="22"/>
        <v>0</v>
      </c>
      <c r="N716">
        <f t="shared" si="23"/>
        <v>0</v>
      </c>
    </row>
    <row r="717" spans="1:14" x14ac:dyDescent="0.2">
      <c r="A717" s="96">
        <v>100092</v>
      </c>
      <c r="B717" s="97" t="s">
        <v>828</v>
      </c>
      <c r="C717" s="97" t="s">
        <v>162</v>
      </c>
      <c r="D717" s="96" t="s">
        <v>889</v>
      </c>
      <c r="E717" s="98">
        <v>2163</v>
      </c>
      <c r="F717" s="99">
        <v>218</v>
      </c>
      <c r="G717" s="98">
        <v>2381</v>
      </c>
      <c r="H717" s="98">
        <v>33082</v>
      </c>
      <c r="I717" s="99">
        <v>2953</v>
      </c>
      <c r="J717" s="98">
        <v>36035</v>
      </c>
      <c r="K717" s="100">
        <v>6.6070000000000004E-2</v>
      </c>
      <c r="M717">
        <f t="shared" si="22"/>
        <v>9.1558168836623266E-2</v>
      </c>
      <c r="N717">
        <f t="shared" si="23"/>
        <v>8.1948106008047736E-2</v>
      </c>
    </row>
    <row r="718" spans="1:14" x14ac:dyDescent="0.2">
      <c r="A718" s="96">
        <v>100093</v>
      </c>
      <c r="B718" s="97" t="s">
        <v>828</v>
      </c>
      <c r="C718" s="97" t="s">
        <v>162</v>
      </c>
      <c r="D718" s="96" t="s">
        <v>890</v>
      </c>
      <c r="E718" s="98">
        <v>3000</v>
      </c>
      <c r="F718" s="99">
        <v>0</v>
      </c>
      <c r="G718" s="98">
        <v>3000</v>
      </c>
      <c r="H718" s="98">
        <v>31493</v>
      </c>
      <c r="I718" s="99">
        <v>0</v>
      </c>
      <c r="J718" s="98">
        <v>31493</v>
      </c>
      <c r="K718" s="100">
        <v>9.5259999999999997E-2</v>
      </c>
      <c r="M718">
        <f t="shared" si="22"/>
        <v>0</v>
      </c>
      <c r="N718">
        <f t="shared" si="23"/>
        <v>0</v>
      </c>
    </row>
    <row r="719" spans="1:14" x14ac:dyDescent="0.2">
      <c r="A719" s="96">
        <v>100099</v>
      </c>
      <c r="B719" s="97" t="s">
        <v>168</v>
      </c>
      <c r="C719" s="97" t="s">
        <v>162</v>
      </c>
      <c r="D719" s="96" t="s">
        <v>891</v>
      </c>
      <c r="E719" s="98">
        <v>846</v>
      </c>
      <c r="F719" s="99">
        <v>0</v>
      </c>
      <c r="G719" s="98">
        <v>846</v>
      </c>
      <c r="H719" s="98">
        <v>9131</v>
      </c>
      <c r="I719" s="99">
        <v>0</v>
      </c>
      <c r="J719" s="98">
        <v>9131</v>
      </c>
      <c r="K719" s="100">
        <v>9.2649999999999996E-2</v>
      </c>
      <c r="M719">
        <f t="shared" si="22"/>
        <v>0</v>
      </c>
      <c r="N719">
        <f t="shared" si="23"/>
        <v>0</v>
      </c>
    </row>
    <row r="720" spans="1:14" x14ac:dyDescent="0.2">
      <c r="A720" s="96">
        <v>100102</v>
      </c>
      <c r="B720" s="97" t="s">
        <v>828</v>
      </c>
      <c r="C720" s="97" t="s">
        <v>162</v>
      </c>
      <c r="D720" s="96" t="s">
        <v>892</v>
      </c>
      <c r="E720" s="98">
        <v>1458</v>
      </c>
      <c r="F720" s="99">
        <v>0</v>
      </c>
      <c r="G720" s="98">
        <v>1458</v>
      </c>
      <c r="H720" s="98">
        <v>8377</v>
      </c>
      <c r="I720" s="99">
        <v>0</v>
      </c>
      <c r="J720" s="98">
        <v>8377</v>
      </c>
      <c r="K720" s="100">
        <v>0.17405000000000001</v>
      </c>
      <c r="M720">
        <f t="shared" si="22"/>
        <v>0</v>
      </c>
      <c r="N720">
        <f t="shared" si="23"/>
        <v>0</v>
      </c>
    </row>
    <row r="721" spans="1:14" x14ac:dyDescent="0.2">
      <c r="A721" s="96">
        <v>100105</v>
      </c>
      <c r="B721" s="97" t="s">
        <v>828</v>
      </c>
      <c r="C721" s="97" t="s">
        <v>162</v>
      </c>
      <c r="D721" s="96" t="s">
        <v>893</v>
      </c>
      <c r="E721" s="98">
        <v>1335</v>
      </c>
      <c r="F721" s="99">
        <v>38</v>
      </c>
      <c r="G721" s="98">
        <v>1373</v>
      </c>
      <c r="H721" s="98">
        <v>37305</v>
      </c>
      <c r="I721" s="99">
        <v>1741</v>
      </c>
      <c r="J721" s="98">
        <v>39046</v>
      </c>
      <c r="K721" s="100">
        <v>3.5159999999999997E-2</v>
      </c>
      <c r="M721">
        <f t="shared" si="22"/>
        <v>2.7676620538965767E-2</v>
      </c>
      <c r="N721">
        <f t="shared" si="23"/>
        <v>4.4588434154586895E-2</v>
      </c>
    </row>
    <row r="722" spans="1:14" x14ac:dyDescent="0.2">
      <c r="A722" s="96">
        <v>100106</v>
      </c>
      <c r="B722" s="97" t="s">
        <v>828</v>
      </c>
      <c r="C722" s="97" t="s">
        <v>162</v>
      </c>
      <c r="D722" s="96" t="s">
        <v>894</v>
      </c>
      <c r="E722" s="98">
        <v>403</v>
      </c>
      <c r="F722" s="99">
        <v>18</v>
      </c>
      <c r="G722" s="98">
        <v>421</v>
      </c>
      <c r="H722" s="98">
        <v>3814</v>
      </c>
      <c r="I722" s="99">
        <v>50</v>
      </c>
      <c r="J722" s="98">
        <v>3864</v>
      </c>
      <c r="K722" s="100">
        <v>0.10895000000000001</v>
      </c>
      <c r="M722">
        <f t="shared" si="22"/>
        <v>4.2755344418052253E-2</v>
      </c>
      <c r="N722">
        <f t="shared" si="23"/>
        <v>1.2939958592132506E-2</v>
      </c>
    </row>
    <row r="723" spans="1:14" x14ac:dyDescent="0.2">
      <c r="A723" s="96">
        <v>100107</v>
      </c>
      <c r="B723" s="97" t="s">
        <v>168</v>
      </c>
      <c r="C723" s="97" t="s">
        <v>162</v>
      </c>
      <c r="D723" s="96" t="s">
        <v>895</v>
      </c>
      <c r="E723" s="98">
        <v>827</v>
      </c>
      <c r="F723" s="99">
        <v>0</v>
      </c>
      <c r="G723" s="98">
        <v>827</v>
      </c>
      <c r="H723" s="98">
        <v>7120</v>
      </c>
      <c r="I723" s="99">
        <v>0</v>
      </c>
      <c r="J723" s="98">
        <v>7120</v>
      </c>
      <c r="K723" s="100">
        <v>0.11615</v>
      </c>
      <c r="M723">
        <f t="shared" si="22"/>
        <v>0</v>
      </c>
      <c r="N723">
        <f t="shared" si="23"/>
        <v>0</v>
      </c>
    </row>
    <row r="724" spans="1:14" x14ac:dyDescent="0.2">
      <c r="A724" s="96">
        <v>100108</v>
      </c>
      <c r="B724" s="97" t="s">
        <v>828</v>
      </c>
      <c r="C724" s="97" t="s">
        <v>162</v>
      </c>
      <c r="D724" s="96" t="s">
        <v>896</v>
      </c>
      <c r="E724" s="98">
        <v>384</v>
      </c>
      <c r="F724" s="99">
        <v>0</v>
      </c>
      <c r="G724" s="98">
        <v>384</v>
      </c>
      <c r="H724" s="98">
        <v>1090</v>
      </c>
      <c r="I724" s="99">
        <v>0</v>
      </c>
      <c r="J724" s="98">
        <v>1090</v>
      </c>
      <c r="K724" s="100">
        <v>0.35228999999999999</v>
      </c>
      <c r="M724">
        <f t="shared" si="22"/>
        <v>0</v>
      </c>
      <c r="N724">
        <f t="shared" si="23"/>
        <v>0</v>
      </c>
    </row>
    <row r="725" spans="1:14" x14ac:dyDescent="0.2">
      <c r="A725" s="96">
        <v>100109</v>
      </c>
      <c r="B725" s="97" t="s">
        <v>828</v>
      </c>
      <c r="C725" s="97" t="s">
        <v>162</v>
      </c>
      <c r="D725" s="96" t="s">
        <v>897</v>
      </c>
      <c r="E725" s="98">
        <v>1652</v>
      </c>
      <c r="F725" s="99">
        <v>0</v>
      </c>
      <c r="G725" s="98">
        <v>1652</v>
      </c>
      <c r="H725" s="98">
        <v>25566</v>
      </c>
      <c r="I725" s="99">
        <v>13</v>
      </c>
      <c r="J725" s="98">
        <v>25579</v>
      </c>
      <c r="K725" s="100">
        <v>6.4579999999999999E-2</v>
      </c>
      <c r="M725">
        <f t="shared" si="22"/>
        <v>0</v>
      </c>
      <c r="N725">
        <f t="shared" si="23"/>
        <v>5.0822940693537669E-4</v>
      </c>
    </row>
    <row r="726" spans="1:14" x14ac:dyDescent="0.2">
      <c r="A726" s="96">
        <v>100110</v>
      </c>
      <c r="B726" s="97" t="s">
        <v>168</v>
      </c>
      <c r="C726" s="97" t="s">
        <v>162</v>
      </c>
      <c r="D726" s="96" t="s">
        <v>898</v>
      </c>
      <c r="E726" s="98">
        <v>3653</v>
      </c>
      <c r="F726" s="99">
        <v>1</v>
      </c>
      <c r="G726" s="98">
        <v>3654</v>
      </c>
      <c r="H726" s="98">
        <v>24820</v>
      </c>
      <c r="I726" s="99">
        <v>91</v>
      </c>
      <c r="J726" s="98">
        <v>24911</v>
      </c>
      <c r="K726" s="100">
        <v>0.14668</v>
      </c>
      <c r="M726">
        <f t="shared" si="22"/>
        <v>2.7367268746579092E-4</v>
      </c>
      <c r="N726">
        <f t="shared" si="23"/>
        <v>3.6530046967203243E-3</v>
      </c>
    </row>
    <row r="727" spans="1:14" x14ac:dyDescent="0.2">
      <c r="A727" s="96">
        <v>100113</v>
      </c>
      <c r="B727" s="97" t="s">
        <v>828</v>
      </c>
      <c r="C727" s="97" t="s">
        <v>162</v>
      </c>
      <c r="D727" s="96" t="s">
        <v>899</v>
      </c>
      <c r="E727" s="98">
        <v>8980</v>
      </c>
      <c r="F727" s="99">
        <v>71</v>
      </c>
      <c r="G727" s="98">
        <v>9051</v>
      </c>
      <c r="H727" s="98">
        <v>79587</v>
      </c>
      <c r="I727" s="99">
        <v>3193</v>
      </c>
      <c r="J727" s="98">
        <v>82780</v>
      </c>
      <c r="K727" s="100">
        <v>0.10934000000000001</v>
      </c>
      <c r="M727">
        <f t="shared" si="22"/>
        <v>7.8444370787758254E-3</v>
      </c>
      <c r="N727">
        <f t="shared" si="23"/>
        <v>3.8572118869292099E-2</v>
      </c>
    </row>
    <row r="728" spans="1:14" x14ac:dyDescent="0.2">
      <c r="A728" s="96">
        <v>100114</v>
      </c>
      <c r="B728" s="97" t="s">
        <v>168</v>
      </c>
      <c r="C728" s="97" t="s">
        <v>162</v>
      </c>
      <c r="D728" s="96" t="s">
        <v>900</v>
      </c>
      <c r="E728" s="98">
        <v>995</v>
      </c>
      <c r="F728" s="99">
        <v>117</v>
      </c>
      <c r="G728" s="98">
        <v>1112</v>
      </c>
      <c r="H728" s="98">
        <v>3004</v>
      </c>
      <c r="I728" s="99">
        <v>1307</v>
      </c>
      <c r="J728" s="98">
        <v>4311</v>
      </c>
      <c r="K728" s="100">
        <v>0.25794</v>
      </c>
      <c r="M728">
        <f t="shared" si="22"/>
        <v>0.10521582733812949</v>
      </c>
      <c r="N728">
        <f t="shared" si="23"/>
        <v>0.30317791695662261</v>
      </c>
    </row>
    <row r="729" spans="1:14" x14ac:dyDescent="0.2">
      <c r="A729" s="96">
        <v>100117</v>
      </c>
      <c r="B729" s="97" t="s">
        <v>828</v>
      </c>
      <c r="C729" s="97" t="s">
        <v>162</v>
      </c>
      <c r="D729" s="96" t="s">
        <v>901</v>
      </c>
      <c r="E729" s="98">
        <v>726</v>
      </c>
      <c r="F729" s="99">
        <v>0</v>
      </c>
      <c r="G729" s="98">
        <v>726</v>
      </c>
      <c r="H729" s="98">
        <v>17612</v>
      </c>
      <c r="I729" s="99">
        <v>0</v>
      </c>
      <c r="J729" s="98">
        <v>17612</v>
      </c>
      <c r="K729" s="100">
        <v>4.122E-2</v>
      </c>
      <c r="M729">
        <f t="shared" si="22"/>
        <v>0</v>
      </c>
      <c r="N729">
        <f t="shared" si="23"/>
        <v>0</v>
      </c>
    </row>
    <row r="730" spans="1:14" x14ac:dyDescent="0.2">
      <c r="A730" s="96">
        <v>100118</v>
      </c>
      <c r="B730" s="97" t="s">
        <v>828</v>
      </c>
      <c r="C730" s="97" t="s">
        <v>162</v>
      </c>
      <c r="D730" s="96" t="s">
        <v>902</v>
      </c>
      <c r="E730" s="98">
        <v>548</v>
      </c>
      <c r="F730" s="99">
        <v>0</v>
      </c>
      <c r="G730" s="98">
        <v>548</v>
      </c>
      <c r="H730" s="98">
        <v>11606</v>
      </c>
      <c r="I730" s="99">
        <v>0</v>
      </c>
      <c r="J730" s="98">
        <v>11606</v>
      </c>
      <c r="K730" s="100">
        <v>4.7219999999999998E-2</v>
      </c>
      <c r="M730">
        <f t="shared" si="22"/>
        <v>0</v>
      </c>
      <c r="N730">
        <f t="shared" si="23"/>
        <v>0</v>
      </c>
    </row>
    <row r="731" spans="1:14" x14ac:dyDescent="0.2">
      <c r="A731" s="96">
        <v>100121</v>
      </c>
      <c r="B731" s="97" t="s">
        <v>168</v>
      </c>
      <c r="C731" s="97" t="s">
        <v>162</v>
      </c>
      <c r="D731" s="96" t="s">
        <v>903</v>
      </c>
      <c r="E731" s="98">
        <v>626</v>
      </c>
      <c r="F731" s="99">
        <v>0</v>
      </c>
      <c r="G731" s="98">
        <v>626</v>
      </c>
      <c r="H731" s="98">
        <v>7093</v>
      </c>
      <c r="I731" s="99">
        <v>0</v>
      </c>
      <c r="J731" s="98">
        <v>7093</v>
      </c>
      <c r="K731" s="100">
        <v>8.8260000000000005E-2</v>
      </c>
      <c r="M731">
        <f t="shared" si="22"/>
        <v>0</v>
      </c>
      <c r="N731">
        <f t="shared" si="23"/>
        <v>0</v>
      </c>
    </row>
    <row r="732" spans="1:14" x14ac:dyDescent="0.2">
      <c r="A732" s="96">
        <v>100122</v>
      </c>
      <c r="B732" s="97" t="s">
        <v>168</v>
      </c>
      <c r="C732" s="97" t="s">
        <v>162</v>
      </c>
      <c r="D732" s="96" t="s">
        <v>904</v>
      </c>
      <c r="E732" s="98">
        <v>1115</v>
      </c>
      <c r="F732" s="99">
        <v>0</v>
      </c>
      <c r="G732" s="98">
        <v>1115</v>
      </c>
      <c r="H732" s="98">
        <v>12311</v>
      </c>
      <c r="I732" s="99">
        <v>0</v>
      </c>
      <c r="J732" s="98">
        <v>12311</v>
      </c>
      <c r="K732" s="100">
        <v>9.0569999999999998E-2</v>
      </c>
      <c r="M732">
        <f t="shared" si="22"/>
        <v>0</v>
      </c>
      <c r="N732">
        <f t="shared" si="23"/>
        <v>0</v>
      </c>
    </row>
    <row r="733" spans="1:14" x14ac:dyDescent="0.2">
      <c r="A733" s="96">
        <v>100124</v>
      </c>
      <c r="B733" s="97" t="s">
        <v>168</v>
      </c>
      <c r="C733" s="97" t="s">
        <v>162</v>
      </c>
      <c r="D733" s="96" t="s">
        <v>905</v>
      </c>
      <c r="E733" s="98">
        <v>1000</v>
      </c>
      <c r="F733" s="99">
        <v>0</v>
      </c>
      <c r="G733" s="98">
        <v>1000</v>
      </c>
      <c r="H733" s="98">
        <v>8696</v>
      </c>
      <c r="I733" s="99">
        <v>0</v>
      </c>
      <c r="J733" s="98">
        <v>8696</v>
      </c>
      <c r="K733" s="100">
        <v>0.115</v>
      </c>
      <c r="M733">
        <f t="shared" si="22"/>
        <v>0</v>
      </c>
      <c r="N733">
        <f t="shared" si="23"/>
        <v>0</v>
      </c>
    </row>
    <row r="734" spans="1:14" x14ac:dyDescent="0.2">
      <c r="A734" s="96">
        <v>100125</v>
      </c>
      <c r="B734" s="97" t="s">
        <v>828</v>
      </c>
      <c r="C734" s="97" t="s">
        <v>162</v>
      </c>
      <c r="D734" s="96" t="s">
        <v>906</v>
      </c>
      <c r="E734" s="98">
        <v>2619</v>
      </c>
      <c r="F734" s="99">
        <v>96</v>
      </c>
      <c r="G734" s="98">
        <v>2715</v>
      </c>
      <c r="H734" s="98">
        <v>8162</v>
      </c>
      <c r="I734" s="99">
        <v>978</v>
      </c>
      <c r="J734" s="98">
        <v>9140</v>
      </c>
      <c r="K734" s="100">
        <v>0.29704999999999998</v>
      </c>
      <c r="M734">
        <f t="shared" si="22"/>
        <v>3.535911602209945E-2</v>
      </c>
      <c r="N734">
        <f t="shared" si="23"/>
        <v>0.10700218818380744</v>
      </c>
    </row>
    <row r="735" spans="1:14" x14ac:dyDescent="0.2">
      <c r="A735" s="96">
        <v>100126</v>
      </c>
      <c r="B735" s="97" t="s">
        <v>168</v>
      </c>
      <c r="C735" s="97" t="s">
        <v>162</v>
      </c>
      <c r="D735" s="96" t="s">
        <v>907</v>
      </c>
      <c r="E735" s="98">
        <v>692</v>
      </c>
      <c r="F735" s="99">
        <v>2</v>
      </c>
      <c r="G735" s="98">
        <v>694</v>
      </c>
      <c r="H735" s="98">
        <v>19744</v>
      </c>
      <c r="I735" s="99">
        <v>7</v>
      </c>
      <c r="J735" s="98">
        <v>19751</v>
      </c>
      <c r="K735" s="100">
        <v>3.5139999999999998E-2</v>
      </c>
      <c r="M735">
        <f t="shared" si="22"/>
        <v>2.881844380403458E-3</v>
      </c>
      <c r="N735">
        <f t="shared" si="23"/>
        <v>3.5441243481342715E-4</v>
      </c>
    </row>
    <row r="736" spans="1:14" x14ac:dyDescent="0.2">
      <c r="A736" s="96">
        <v>100127</v>
      </c>
      <c r="B736" s="97" t="s">
        <v>828</v>
      </c>
      <c r="C736" s="97" t="s">
        <v>162</v>
      </c>
      <c r="D736" s="96" t="s">
        <v>908</v>
      </c>
      <c r="E736" s="98">
        <v>3218</v>
      </c>
      <c r="F736" s="99">
        <v>236</v>
      </c>
      <c r="G736" s="98">
        <v>3454</v>
      </c>
      <c r="H736" s="98">
        <v>56459</v>
      </c>
      <c r="I736" s="99">
        <v>10867</v>
      </c>
      <c r="J736" s="98">
        <v>67326</v>
      </c>
      <c r="K736" s="100">
        <v>5.1299999999999998E-2</v>
      </c>
      <c r="M736">
        <f t="shared" si="22"/>
        <v>6.8326577880718012E-2</v>
      </c>
      <c r="N736">
        <f t="shared" si="23"/>
        <v>0.16140866827080178</v>
      </c>
    </row>
    <row r="737" spans="1:14" x14ac:dyDescent="0.2">
      <c r="A737" s="96">
        <v>100128</v>
      </c>
      <c r="B737" s="97" t="s">
        <v>828</v>
      </c>
      <c r="C737" s="97" t="s">
        <v>162</v>
      </c>
      <c r="D737" s="96" t="s">
        <v>909</v>
      </c>
      <c r="E737" s="98">
        <v>7316</v>
      </c>
      <c r="F737" s="99">
        <v>841</v>
      </c>
      <c r="G737" s="98">
        <v>8157</v>
      </c>
      <c r="H737" s="98">
        <v>64941</v>
      </c>
      <c r="I737" s="99">
        <v>11833</v>
      </c>
      <c r="J737" s="98">
        <v>76774</v>
      </c>
      <c r="K737" s="100">
        <v>0.10625</v>
      </c>
      <c r="M737">
        <f t="shared" si="22"/>
        <v>0.10310163050140983</v>
      </c>
      <c r="N737">
        <f t="shared" si="23"/>
        <v>0.15412769948159533</v>
      </c>
    </row>
    <row r="738" spans="1:14" x14ac:dyDescent="0.2">
      <c r="A738" s="96">
        <v>100130</v>
      </c>
      <c r="B738" s="97" t="s">
        <v>828</v>
      </c>
      <c r="C738" s="97" t="s">
        <v>162</v>
      </c>
      <c r="D738" s="96" t="s">
        <v>910</v>
      </c>
      <c r="E738" s="98">
        <v>840</v>
      </c>
      <c r="F738" s="99">
        <v>0</v>
      </c>
      <c r="G738" s="98">
        <v>840</v>
      </c>
      <c r="H738" s="98">
        <v>2954</v>
      </c>
      <c r="I738" s="99">
        <v>0</v>
      </c>
      <c r="J738" s="98">
        <v>2954</v>
      </c>
      <c r="K738" s="100">
        <v>0.28436</v>
      </c>
      <c r="M738">
        <f t="shared" si="22"/>
        <v>0</v>
      </c>
      <c r="N738">
        <f t="shared" si="23"/>
        <v>0</v>
      </c>
    </row>
    <row r="739" spans="1:14" x14ac:dyDescent="0.2">
      <c r="A739" s="96">
        <v>100131</v>
      </c>
      <c r="B739" s="97" t="s">
        <v>168</v>
      </c>
      <c r="C739" s="97" t="s">
        <v>162</v>
      </c>
      <c r="D739" s="96" t="s">
        <v>911</v>
      </c>
      <c r="E739" s="98">
        <v>6166</v>
      </c>
      <c r="F739" s="99">
        <v>52</v>
      </c>
      <c r="G739" s="98">
        <v>6218</v>
      </c>
      <c r="H739" s="98">
        <v>39906</v>
      </c>
      <c r="I739" s="99">
        <v>354</v>
      </c>
      <c r="J739" s="98">
        <v>40260</v>
      </c>
      <c r="K739" s="100">
        <v>0.15445</v>
      </c>
      <c r="M739">
        <f t="shared" si="22"/>
        <v>8.362817626246381E-3</v>
      </c>
      <c r="N739">
        <f t="shared" si="23"/>
        <v>8.792846497764531E-3</v>
      </c>
    </row>
    <row r="740" spans="1:14" x14ac:dyDescent="0.2">
      <c r="A740" s="96">
        <v>100132</v>
      </c>
      <c r="B740" s="97" t="s">
        <v>828</v>
      </c>
      <c r="C740" s="97" t="s">
        <v>162</v>
      </c>
      <c r="D740" s="96" t="s">
        <v>912</v>
      </c>
      <c r="E740" s="98">
        <v>802</v>
      </c>
      <c r="F740" s="99">
        <v>0</v>
      </c>
      <c r="G740" s="98">
        <v>802</v>
      </c>
      <c r="H740" s="98">
        <v>9317</v>
      </c>
      <c r="I740" s="99">
        <v>0</v>
      </c>
      <c r="J740" s="98">
        <v>9317</v>
      </c>
      <c r="K740" s="100">
        <v>8.6080000000000004E-2</v>
      </c>
      <c r="M740">
        <f t="shared" si="22"/>
        <v>0</v>
      </c>
      <c r="N740">
        <f t="shared" si="23"/>
        <v>0</v>
      </c>
    </row>
    <row r="741" spans="1:14" x14ac:dyDescent="0.2">
      <c r="A741" s="96">
        <v>100134</v>
      </c>
      <c r="B741" s="97" t="s">
        <v>828</v>
      </c>
      <c r="C741" s="97" t="s">
        <v>162</v>
      </c>
      <c r="D741" s="96" t="s">
        <v>913</v>
      </c>
      <c r="E741" s="98">
        <v>44</v>
      </c>
      <c r="F741" s="99">
        <v>0</v>
      </c>
      <c r="G741" s="98">
        <v>44</v>
      </c>
      <c r="H741" s="98">
        <v>188</v>
      </c>
      <c r="I741" s="99">
        <v>0</v>
      </c>
      <c r="J741" s="98">
        <v>188</v>
      </c>
      <c r="K741" s="100">
        <v>0.23404</v>
      </c>
      <c r="M741">
        <f t="shared" si="22"/>
        <v>0</v>
      </c>
      <c r="N741">
        <f t="shared" si="23"/>
        <v>0</v>
      </c>
    </row>
    <row r="742" spans="1:14" x14ac:dyDescent="0.2">
      <c r="A742" s="96">
        <v>100135</v>
      </c>
      <c r="B742" s="97" t="s">
        <v>828</v>
      </c>
      <c r="C742" s="97" t="s">
        <v>162</v>
      </c>
      <c r="D742" s="96" t="s">
        <v>914</v>
      </c>
      <c r="E742" s="98">
        <v>3462</v>
      </c>
      <c r="F742" s="99">
        <v>75</v>
      </c>
      <c r="G742" s="98">
        <v>3537</v>
      </c>
      <c r="H742" s="98">
        <v>29610</v>
      </c>
      <c r="I742" s="99">
        <v>6416</v>
      </c>
      <c r="J742" s="98">
        <v>36026</v>
      </c>
      <c r="K742" s="100">
        <v>9.8180000000000003E-2</v>
      </c>
      <c r="M742">
        <f t="shared" si="22"/>
        <v>2.1204410517387615E-2</v>
      </c>
      <c r="N742">
        <f t="shared" si="23"/>
        <v>0.17809359906734026</v>
      </c>
    </row>
    <row r="743" spans="1:14" x14ac:dyDescent="0.2">
      <c r="A743" s="96">
        <v>100137</v>
      </c>
      <c r="B743" s="97" t="s">
        <v>168</v>
      </c>
      <c r="C743" s="97" t="s">
        <v>162</v>
      </c>
      <c r="D743" s="96" t="s">
        <v>915</v>
      </c>
      <c r="E743" s="98">
        <v>1765</v>
      </c>
      <c r="F743" s="99">
        <v>0</v>
      </c>
      <c r="G743" s="98">
        <v>1765</v>
      </c>
      <c r="H743" s="98">
        <v>19952</v>
      </c>
      <c r="I743" s="99">
        <v>0</v>
      </c>
      <c r="J743" s="98">
        <v>19952</v>
      </c>
      <c r="K743" s="100">
        <v>8.8459999999999997E-2</v>
      </c>
      <c r="M743">
        <f t="shared" si="22"/>
        <v>0</v>
      </c>
      <c r="N743">
        <f t="shared" si="23"/>
        <v>0</v>
      </c>
    </row>
    <row r="744" spans="1:14" x14ac:dyDescent="0.2">
      <c r="A744" s="96">
        <v>100139</v>
      </c>
      <c r="B744" s="97" t="s">
        <v>828</v>
      </c>
      <c r="C744" s="97" t="s">
        <v>162</v>
      </c>
      <c r="D744" s="96" t="s">
        <v>916</v>
      </c>
      <c r="E744" s="98">
        <v>146</v>
      </c>
      <c r="F744" s="99">
        <v>0</v>
      </c>
      <c r="G744" s="98">
        <v>146</v>
      </c>
      <c r="H744" s="98">
        <v>983</v>
      </c>
      <c r="I744" s="99">
        <v>0</v>
      </c>
      <c r="J744" s="98">
        <v>983</v>
      </c>
      <c r="K744" s="100">
        <v>0.14852000000000001</v>
      </c>
      <c r="M744">
        <f t="shared" si="22"/>
        <v>0</v>
      </c>
      <c r="N744">
        <f t="shared" si="23"/>
        <v>0</v>
      </c>
    </row>
    <row r="745" spans="1:14" x14ac:dyDescent="0.2">
      <c r="A745" s="96">
        <v>100140</v>
      </c>
      <c r="B745" s="97" t="s">
        <v>828</v>
      </c>
      <c r="C745" s="97" t="s">
        <v>162</v>
      </c>
      <c r="D745" s="96" t="s">
        <v>917</v>
      </c>
      <c r="E745" s="98">
        <v>261</v>
      </c>
      <c r="F745" s="99">
        <v>0</v>
      </c>
      <c r="G745" s="98">
        <v>261</v>
      </c>
      <c r="H745" s="98">
        <v>4580</v>
      </c>
      <c r="I745" s="99">
        <v>95</v>
      </c>
      <c r="J745" s="98">
        <v>4675</v>
      </c>
      <c r="K745" s="100">
        <v>5.5829999999999998E-2</v>
      </c>
      <c r="M745">
        <f t="shared" si="22"/>
        <v>0</v>
      </c>
      <c r="N745">
        <f t="shared" si="23"/>
        <v>2.0320855614973262E-2</v>
      </c>
    </row>
    <row r="746" spans="1:14" x14ac:dyDescent="0.2">
      <c r="A746" s="96">
        <v>100142</v>
      </c>
      <c r="B746" s="97" t="s">
        <v>168</v>
      </c>
      <c r="C746" s="97" t="s">
        <v>162</v>
      </c>
      <c r="D746" s="96" t="s">
        <v>918</v>
      </c>
      <c r="E746" s="98">
        <v>889</v>
      </c>
      <c r="F746" s="99">
        <v>2</v>
      </c>
      <c r="G746" s="98">
        <v>891</v>
      </c>
      <c r="H746" s="98">
        <v>6936</v>
      </c>
      <c r="I746" s="99">
        <v>86</v>
      </c>
      <c r="J746" s="98">
        <v>7022</v>
      </c>
      <c r="K746" s="100">
        <v>0.12689</v>
      </c>
      <c r="M746">
        <f t="shared" si="22"/>
        <v>2.2446689113355782E-3</v>
      </c>
      <c r="N746">
        <f t="shared" si="23"/>
        <v>1.22472230133865E-2</v>
      </c>
    </row>
    <row r="747" spans="1:14" x14ac:dyDescent="0.2">
      <c r="A747" s="96">
        <v>100150</v>
      </c>
      <c r="B747" s="97" t="s">
        <v>168</v>
      </c>
      <c r="C747" s="97" t="s">
        <v>162</v>
      </c>
      <c r="D747" s="96" t="s">
        <v>919</v>
      </c>
      <c r="E747" s="98">
        <v>651</v>
      </c>
      <c r="F747" s="99">
        <v>0</v>
      </c>
      <c r="G747" s="98">
        <v>651</v>
      </c>
      <c r="H747" s="98">
        <v>6984</v>
      </c>
      <c r="I747" s="99">
        <v>0</v>
      </c>
      <c r="J747" s="98">
        <v>6984</v>
      </c>
      <c r="K747" s="100">
        <v>9.3210000000000001E-2</v>
      </c>
      <c r="M747">
        <f t="shared" si="22"/>
        <v>0</v>
      </c>
      <c r="N747">
        <f t="shared" si="23"/>
        <v>0</v>
      </c>
    </row>
    <row r="748" spans="1:14" x14ac:dyDescent="0.2">
      <c r="A748" s="96">
        <v>100151</v>
      </c>
      <c r="B748" s="97" t="s">
        <v>828</v>
      </c>
      <c r="C748" s="97" t="s">
        <v>162</v>
      </c>
      <c r="D748" s="96" t="s">
        <v>920</v>
      </c>
      <c r="E748" s="98">
        <v>2895</v>
      </c>
      <c r="F748" s="99">
        <v>10</v>
      </c>
      <c r="G748" s="98">
        <v>2905</v>
      </c>
      <c r="H748" s="98">
        <v>49892</v>
      </c>
      <c r="I748" s="99">
        <v>424</v>
      </c>
      <c r="J748" s="98">
        <v>50316</v>
      </c>
      <c r="K748" s="100">
        <v>5.774E-2</v>
      </c>
      <c r="M748">
        <f t="shared" si="22"/>
        <v>3.4423407917383822E-3</v>
      </c>
      <c r="N748">
        <f t="shared" si="23"/>
        <v>8.4267429843389776E-3</v>
      </c>
    </row>
    <row r="749" spans="1:14" x14ac:dyDescent="0.2">
      <c r="A749" s="96">
        <v>100154</v>
      </c>
      <c r="B749" s="97" t="s">
        <v>828</v>
      </c>
      <c r="C749" s="97" t="s">
        <v>162</v>
      </c>
      <c r="D749" s="96" t="s">
        <v>921</v>
      </c>
      <c r="E749" s="98">
        <v>3823</v>
      </c>
      <c r="F749" s="99">
        <v>384</v>
      </c>
      <c r="G749" s="98">
        <v>4207</v>
      </c>
      <c r="H749" s="98">
        <v>21893</v>
      </c>
      <c r="I749" s="99">
        <v>6557</v>
      </c>
      <c r="J749" s="98">
        <v>28450</v>
      </c>
      <c r="K749" s="100">
        <v>0.14787</v>
      </c>
      <c r="M749">
        <f t="shared" si="22"/>
        <v>9.1276444021868311E-2</v>
      </c>
      <c r="N749">
        <f t="shared" si="23"/>
        <v>0.23047451669595781</v>
      </c>
    </row>
    <row r="750" spans="1:14" x14ac:dyDescent="0.2">
      <c r="A750" s="96">
        <v>100156</v>
      </c>
      <c r="B750" s="97" t="s">
        <v>828</v>
      </c>
      <c r="C750" s="97" t="s">
        <v>162</v>
      </c>
      <c r="D750" s="96" t="s">
        <v>922</v>
      </c>
      <c r="E750" s="98">
        <v>1062</v>
      </c>
      <c r="F750" s="99">
        <v>0</v>
      </c>
      <c r="G750" s="98">
        <v>1062</v>
      </c>
      <c r="H750" s="98">
        <v>12393</v>
      </c>
      <c r="I750" s="99">
        <v>0</v>
      </c>
      <c r="J750" s="98">
        <v>12393</v>
      </c>
      <c r="K750" s="100">
        <v>8.5690000000000002E-2</v>
      </c>
      <c r="M750">
        <f t="shared" si="22"/>
        <v>0</v>
      </c>
      <c r="N750">
        <f t="shared" si="23"/>
        <v>0</v>
      </c>
    </row>
    <row r="751" spans="1:14" x14ac:dyDescent="0.2">
      <c r="A751" s="96">
        <v>100157</v>
      </c>
      <c r="B751" s="97" t="s">
        <v>828</v>
      </c>
      <c r="C751" s="97" t="s">
        <v>162</v>
      </c>
      <c r="D751" s="96" t="s">
        <v>923</v>
      </c>
      <c r="E751" s="98">
        <v>5170</v>
      </c>
      <c r="F751" s="99">
        <v>1</v>
      </c>
      <c r="G751" s="98">
        <v>5171</v>
      </c>
      <c r="H751" s="98">
        <v>75208</v>
      </c>
      <c r="I751" s="99">
        <v>17</v>
      </c>
      <c r="J751" s="98">
        <v>75225</v>
      </c>
      <c r="K751" s="100">
        <v>6.8739999999999996E-2</v>
      </c>
      <c r="M751">
        <f t="shared" si="22"/>
        <v>1.9338619222587506E-4</v>
      </c>
      <c r="N751">
        <f t="shared" si="23"/>
        <v>2.2598870056497175E-4</v>
      </c>
    </row>
    <row r="752" spans="1:14" x14ac:dyDescent="0.2">
      <c r="A752" s="96">
        <v>100160</v>
      </c>
      <c r="B752" s="97" t="s">
        <v>828</v>
      </c>
      <c r="C752" s="97" t="s">
        <v>162</v>
      </c>
      <c r="D752" s="96" t="s">
        <v>924</v>
      </c>
      <c r="E752" s="98">
        <v>198</v>
      </c>
      <c r="F752" s="99">
        <v>0</v>
      </c>
      <c r="G752" s="98">
        <v>198</v>
      </c>
      <c r="H752" s="98">
        <v>2755</v>
      </c>
      <c r="I752" s="99">
        <v>0</v>
      </c>
      <c r="J752" s="98">
        <v>2755</v>
      </c>
      <c r="K752" s="100">
        <v>7.1870000000000003E-2</v>
      </c>
      <c r="M752">
        <f t="shared" si="22"/>
        <v>0</v>
      </c>
      <c r="N752">
        <f t="shared" si="23"/>
        <v>0</v>
      </c>
    </row>
    <row r="753" spans="1:14" x14ac:dyDescent="0.2">
      <c r="A753" s="96">
        <v>100161</v>
      </c>
      <c r="B753" s="97" t="s">
        <v>828</v>
      </c>
      <c r="C753" s="97" t="s">
        <v>162</v>
      </c>
      <c r="D753" s="96" t="s">
        <v>925</v>
      </c>
      <c r="E753" s="98">
        <v>2070</v>
      </c>
      <c r="F753" s="99">
        <v>0</v>
      </c>
      <c r="G753" s="98">
        <v>2070</v>
      </c>
      <c r="H753" s="98">
        <v>21870</v>
      </c>
      <c r="I753" s="99">
        <v>0</v>
      </c>
      <c r="J753" s="98">
        <v>21870</v>
      </c>
      <c r="K753" s="100">
        <v>9.4649999999999998E-2</v>
      </c>
      <c r="M753">
        <f t="shared" si="22"/>
        <v>0</v>
      </c>
      <c r="N753">
        <f t="shared" si="23"/>
        <v>0</v>
      </c>
    </row>
    <row r="754" spans="1:14" x14ac:dyDescent="0.2">
      <c r="A754" s="96">
        <v>100166</v>
      </c>
      <c r="B754" s="97" t="s">
        <v>828</v>
      </c>
      <c r="C754" s="97" t="s">
        <v>162</v>
      </c>
      <c r="D754" s="96" t="s">
        <v>926</v>
      </c>
      <c r="E754" s="98">
        <v>242</v>
      </c>
      <c r="F754" s="99">
        <v>0</v>
      </c>
      <c r="G754" s="98">
        <v>242</v>
      </c>
      <c r="H754" s="98">
        <v>15840</v>
      </c>
      <c r="I754" s="99">
        <v>50</v>
      </c>
      <c r="J754" s="98">
        <v>15890</v>
      </c>
      <c r="K754" s="100">
        <v>1.523E-2</v>
      </c>
      <c r="M754">
        <f t="shared" si="22"/>
        <v>0</v>
      </c>
      <c r="N754">
        <f t="shared" si="23"/>
        <v>3.1466331025802393E-3</v>
      </c>
    </row>
    <row r="755" spans="1:14" x14ac:dyDescent="0.2">
      <c r="A755" s="96">
        <v>100167</v>
      </c>
      <c r="B755" s="97" t="s">
        <v>828</v>
      </c>
      <c r="C755" s="97" t="s">
        <v>162</v>
      </c>
      <c r="D755" s="96" t="s">
        <v>927</v>
      </c>
      <c r="E755" s="98">
        <v>1034</v>
      </c>
      <c r="F755" s="99">
        <v>5</v>
      </c>
      <c r="G755" s="98">
        <v>1039</v>
      </c>
      <c r="H755" s="98">
        <v>4336</v>
      </c>
      <c r="I755" s="99">
        <v>38</v>
      </c>
      <c r="J755" s="98">
        <v>4374</v>
      </c>
      <c r="K755" s="100">
        <v>0.23754</v>
      </c>
      <c r="M755">
        <f t="shared" si="22"/>
        <v>4.8123195380173241E-3</v>
      </c>
      <c r="N755">
        <f t="shared" si="23"/>
        <v>8.6877000457247378E-3</v>
      </c>
    </row>
    <row r="756" spans="1:14" x14ac:dyDescent="0.2">
      <c r="A756" s="96">
        <v>100168</v>
      </c>
      <c r="B756" s="97" t="s">
        <v>828</v>
      </c>
      <c r="C756" s="97" t="s">
        <v>162</v>
      </c>
      <c r="D756" s="96" t="s">
        <v>928</v>
      </c>
      <c r="E756" s="98">
        <v>630</v>
      </c>
      <c r="F756" s="99">
        <v>0</v>
      </c>
      <c r="G756" s="98">
        <v>630</v>
      </c>
      <c r="H756" s="98">
        <v>60676</v>
      </c>
      <c r="I756" s="99">
        <v>0</v>
      </c>
      <c r="J756" s="98">
        <v>60676</v>
      </c>
      <c r="K756" s="100">
        <v>1.038E-2</v>
      </c>
      <c r="M756">
        <f t="shared" si="22"/>
        <v>0</v>
      </c>
      <c r="N756">
        <f t="shared" si="23"/>
        <v>0</v>
      </c>
    </row>
    <row r="757" spans="1:14" x14ac:dyDescent="0.2">
      <c r="A757" s="96">
        <v>100173</v>
      </c>
      <c r="B757" s="97" t="s">
        <v>828</v>
      </c>
      <c r="C757" s="97" t="s">
        <v>162</v>
      </c>
      <c r="D757" s="96" t="s">
        <v>929</v>
      </c>
      <c r="E757" s="98">
        <v>3912</v>
      </c>
      <c r="F757" s="99">
        <v>0</v>
      </c>
      <c r="G757" s="98">
        <v>3912</v>
      </c>
      <c r="H757" s="98">
        <v>39267</v>
      </c>
      <c r="I757" s="99">
        <v>0</v>
      </c>
      <c r="J757" s="98">
        <v>39267</v>
      </c>
      <c r="K757" s="100">
        <v>9.9629999999999996E-2</v>
      </c>
      <c r="M757">
        <f t="shared" si="22"/>
        <v>0</v>
      </c>
      <c r="N757">
        <f t="shared" si="23"/>
        <v>0</v>
      </c>
    </row>
    <row r="758" spans="1:14" x14ac:dyDescent="0.2">
      <c r="A758" s="96">
        <v>100175</v>
      </c>
      <c r="B758" s="97" t="s">
        <v>828</v>
      </c>
      <c r="C758" s="97" t="s">
        <v>162</v>
      </c>
      <c r="D758" s="96" t="s">
        <v>930</v>
      </c>
      <c r="E758" s="98">
        <v>240</v>
      </c>
      <c r="F758" s="99">
        <v>0</v>
      </c>
      <c r="G758" s="98">
        <v>240</v>
      </c>
      <c r="H758" s="98">
        <v>3513</v>
      </c>
      <c r="I758" s="99">
        <v>123</v>
      </c>
      <c r="J758" s="98">
        <v>3636</v>
      </c>
      <c r="K758" s="100">
        <v>6.6009999999999999E-2</v>
      </c>
      <c r="M758">
        <f t="shared" si="22"/>
        <v>0</v>
      </c>
      <c r="N758">
        <f t="shared" si="23"/>
        <v>3.3828382838283828E-2</v>
      </c>
    </row>
    <row r="759" spans="1:14" x14ac:dyDescent="0.2">
      <c r="A759" s="96">
        <v>100176</v>
      </c>
      <c r="B759" s="97" t="s">
        <v>168</v>
      </c>
      <c r="C759" s="97" t="s">
        <v>162</v>
      </c>
      <c r="D759" s="96" t="s">
        <v>931</v>
      </c>
      <c r="E759" s="98">
        <v>1536</v>
      </c>
      <c r="F759" s="99">
        <v>0</v>
      </c>
      <c r="G759" s="98">
        <v>1536</v>
      </c>
      <c r="H759" s="98">
        <v>27665</v>
      </c>
      <c r="I759" s="99">
        <v>0</v>
      </c>
      <c r="J759" s="98">
        <v>27665</v>
      </c>
      <c r="K759" s="100">
        <v>5.552E-2</v>
      </c>
      <c r="M759">
        <f t="shared" si="22"/>
        <v>0</v>
      </c>
      <c r="N759">
        <f t="shared" si="23"/>
        <v>0</v>
      </c>
    </row>
    <row r="760" spans="1:14" x14ac:dyDescent="0.2">
      <c r="A760" s="96">
        <v>100177</v>
      </c>
      <c r="B760" s="97" t="s">
        <v>828</v>
      </c>
      <c r="C760" s="97" t="s">
        <v>162</v>
      </c>
      <c r="D760" s="96" t="s">
        <v>932</v>
      </c>
      <c r="E760" s="98">
        <v>390</v>
      </c>
      <c r="F760" s="99">
        <v>0</v>
      </c>
      <c r="G760" s="98">
        <v>390</v>
      </c>
      <c r="H760" s="98">
        <v>14496</v>
      </c>
      <c r="I760" s="99">
        <v>0</v>
      </c>
      <c r="J760" s="98">
        <v>14496</v>
      </c>
      <c r="K760" s="100">
        <v>2.69E-2</v>
      </c>
      <c r="M760">
        <f t="shared" si="22"/>
        <v>0</v>
      </c>
      <c r="N760">
        <f t="shared" si="23"/>
        <v>0</v>
      </c>
    </row>
    <row r="761" spans="1:14" x14ac:dyDescent="0.2">
      <c r="A761" s="96">
        <v>100179</v>
      </c>
      <c r="B761" s="97" t="s">
        <v>828</v>
      </c>
      <c r="C761" s="97" t="s">
        <v>162</v>
      </c>
      <c r="D761" s="96" t="s">
        <v>933</v>
      </c>
      <c r="E761" s="98">
        <v>5302</v>
      </c>
      <c r="F761" s="99">
        <v>172</v>
      </c>
      <c r="G761" s="98">
        <v>5474</v>
      </c>
      <c r="H761" s="98">
        <v>50738</v>
      </c>
      <c r="I761" s="99">
        <v>3572</v>
      </c>
      <c r="J761" s="98">
        <v>54310</v>
      </c>
      <c r="K761" s="100">
        <v>0.10079</v>
      </c>
      <c r="M761">
        <f t="shared" si="22"/>
        <v>3.1421264157837046E-2</v>
      </c>
      <c r="N761">
        <f t="shared" si="23"/>
        <v>6.5770576321119503E-2</v>
      </c>
    </row>
    <row r="762" spans="1:14" x14ac:dyDescent="0.2">
      <c r="A762" s="96">
        <v>100180</v>
      </c>
      <c r="B762" s="97" t="s">
        <v>168</v>
      </c>
      <c r="C762" s="97" t="s">
        <v>162</v>
      </c>
      <c r="D762" s="96" t="s">
        <v>934</v>
      </c>
      <c r="E762" s="98">
        <v>1790</v>
      </c>
      <c r="F762" s="99">
        <v>0</v>
      </c>
      <c r="G762" s="98">
        <v>1790</v>
      </c>
      <c r="H762" s="98">
        <v>18123</v>
      </c>
      <c r="I762" s="99">
        <v>38</v>
      </c>
      <c r="J762" s="98">
        <v>18161</v>
      </c>
      <c r="K762" s="100">
        <v>9.8559999999999995E-2</v>
      </c>
      <c r="M762">
        <f t="shared" si="22"/>
        <v>0</v>
      </c>
      <c r="N762">
        <f t="shared" si="23"/>
        <v>2.0923957931831948E-3</v>
      </c>
    </row>
    <row r="763" spans="1:14" x14ac:dyDescent="0.2">
      <c r="A763" s="96">
        <v>100181</v>
      </c>
      <c r="B763" s="97" t="s">
        <v>828</v>
      </c>
      <c r="C763" s="97" t="s">
        <v>162</v>
      </c>
      <c r="D763" s="96" t="s">
        <v>935</v>
      </c>
      <c r="E763" s="98">
        <v>6920</v>
      </c>
      <c r="F763" s="99">
        <v>119</v>
      </c>
      <c r="G763" s="98">
        <v>7039</v>
      </c>
      <c r="H763" s="98">
        <v>16014</v>
      </c>
      <c r="I763" s="99">
        <v>724</v>
      </c>
      <c r="J763" s="98">
        <v>16738</v>
      </c>
      <c r="K763" s="100">
        <v>0.42054000000000002</v>
      </c>
      <c r="M763">
        <f t="shared" si="22"/>
        <v>1.6905810484443812E-2</v>
      </c>
      <c r="N763">
        <f t="shared" si="23"/>
        <v>4.325486915999522E-2</v>
      </c>
    </row>
    <row r="764" spans="1:14" x14ac:dyDescent="0.2">
      <c r="A764" s="96">
        <v>100183</v>
      </c>
      <c r="B764" s="97" t="s">
        <v>168</v>
      </c>
      <c r="C764" s="97" t="s">
        <v>162</v>
      </c>
      <c r="D764" s="96" t="s">
        <v>936</v>
      </c>
      <c r="E764" s="98">
        <v>10407</v>
      </c>
      <c r="F764" s="99">
        <v>0</v>
      </c>
      <c r="G764" s="98">
        <v>10407</v>
      </c>
      <c r="H764" s="98">
        <v>18036</v>
      </c>
      <c r="I764" s="99">
        <v>0</v>
      </c>
      <c r="J764" s="98">
        <v>18036</v>
      </c>
      <c r="K764" s="100">
        <v>0.57701000000000002</v>
      </c>
      <c r="M764">
        <f t="shared" si="22"/>
        <v>0</v>
      </c>
      <c r="N764">
        <f t="shared" si="23"/>
        <v>0</v>
      </c>
    </row>
    <row r="765" spans="1:14" x14ac:dyDescent="0.2">
      <c r="A765" s="96">
        <v>100187</v>
      </c>
      <c r="B765" s="97" t="s">
        <v>168</v>
      </c>
      <c r="C765" s="97" t="s">
        <v>162</v>
      </c>
      <c r="D765" s="96" t="s">
        <v>937</v>
      </c>
      <c r="E765" s="98">
        <v>14713</v>
      </c>
      <c r="F765" s="99">
        <v>1697</v>
      </c>
      <c r="G765" s="98">
        <v>16410</v>
      </c>
      <c r="H765" s="98">
        <v>26575</v>
      </c>
      <c r="I765" s="99">
        <v>14414</v>
      </c>
      <c r="J765" s="98">
        <v>40989</v>
      </c>
      <c r="K765" s="100">
        <v>0.40034999999999998</v>
      </c>
      <c r="M765">
        <f t="shared" si="22"/>
        <v>0.10341255332114564</v>
      </c>
      <c r="N765">
        <f t="shared" si="23"/>
        <v>0.35165532215960382</v>
      </c>
    </row>
    <row r="766" spans="1:14" x14ac:dyDescent="0.2">
      <c r="A766" s="96">
        <v>100189</v>
      </c>
      <c r="B766" s="97" t="s">
        <v>828</v>
      </c>
      <c r="C766" s="97" t="s">
        <v>162</v>
      </c>
      <c r="D766" s="96" t="s">
        <v>219</v>
      </c>
      <c r="E766" s="98">
        <v>1366</v>
      </c>
      <c r="F766" s="99">
        <v>109</v>
      </c>
      <c r="G766" s="98">
        <v>1475</v>
      </c>
      <c r="H766" s="98">
        <v>17726</v>
      </c>
      <c r="I766" s="99">
        <v>8191</v>
      </c>
      <c r="J766" s="98">
        <v>25917</v>
      </c>
      <c r="K766" s="100">
        <v>5.6910000000000002E-2</v>
      </c>
      <c r="M766">
        <f t="shared" si="22"/>
        <v>7.3898305084745763E-2</v>
      </c>
      <c r="N766">
        <f t="shared" si="23"/>
        <v>0.31604738202724081</v>
      </c>
    </row>
    <row r="767" spans="1:14" x14ac:dyDescent="0.2">
      <c r="A767" s="96">
        <v>100191</v>
      </c>
      <c r="B767" s="97" t="s">
        <v>828</v>
      </c>
      <c r="C767" s="97" t="s">
        <v>162</v>
      </c>
      <c r="D767" s="96" t="s">
        <v>756</v>
      </c>
      <c r="E767" s="98">
        <v>1340</v>
      </c>
      <c r="F767" s="99">
        <v>29</v>
      </c>
      <c r="G767" s="98">
        <v>1369</v>
      </c>
      <c r="H767" s="98">
        <v>30144</v>
      </c>
      <c r="I767" s="99">
        <v>212</v>
      </c>
      <c r="J767" s="98">
        <v>30356</v>
      </c>
      <c r="K767" s="100">
        <v>4.5100000000000001E-2</v>
      </c>
      <c r="M767">
        <f t="shared" si="22"/>
        <v>2.1183345507669833E-2</v>
      </c>
      <c r="N767">
        <f t="shared" si="23"/>
        <v>6.9837923310054027E-3</v>
      </c>
    </row>
    <row r="768" spans="1:14" x14ac:dyDescent="0.2">
      <c r="A768" s="96">
        <v>100200</v>
      </c>
      <c r="B768" s="97" t="s">
        <v>828</v>
      </c>
      <c r="C768" s="97" t="s">
        <v>162</v>
      </c>
      <c r="D768" s="96" t="s">
        <v>938</v>
      </c>
      <c r="E768" s="98">
        <v>700</v>
      </c>
      <c r="F768" s="99">
        <v>144</v>
      </c>
      <c r="G768" s="98">
        <v>844</v>
      </c>
      <c r="H768" s="98">
        <v>8103</v>
      </c>
      <c r="I768" s="99">
        <v>4148</v>
      </c>
      <c r="J768" s="98">
        <v>12251</v>
      </c>
      <c r="K768" s="100">
        <v>6.8890000000000007E-2</v>
      </c>
      <c r="M768">
        <f t="shared" si="22"/>
        <v>0.17061611374407584</v>
      </c>
      <c r="N768">
        <f t="shared" si="23"/>
        <v>0.33858460533833973</v>
      </c>
    </row>
    <row r="769" spans="1:14" x14ac:dyDescent="0.2">
      <c r="A769" s="96">
        <v>100204</v>
      </c>
      <c r="B769" s="97" t="s">
        <v>168</v>
      </c>
      <c r="C769" s="97" t="s">
        <v>162</v>
      </c>
      <c r="D769" s="96" t="s">
        <v>939</v>
      </c>
      <c r="E769" s="98">
        <v>3957</v>
      </c>
      <c r="F769" s="99">
        <v>1</v>
      </c>
      <c r="G769" s="98">
        <v>3958</v>
      </c>
      <c r="H769" s="98">
        <v>53495</v>
      </c>
      <c r="I769" s="99">
        <v>16</v>
      </c>
      <c r="J769" s="98">
        <v>53511</v>
      </c>
      <c r="K769" s="100">
        <v>7.3969999999999994E-2</v>
      </c>
      <c r="M769">
        <f t="shared" si="22"/>
        <v>2.5265285497726126E-4</v>
      </c>
      <c r="N769">
        <f t="shared" si="23"/>
        <v>2.990039431144998E-4</v>
      </c>
    </row>
    <row r="770" spans="1:14" x14ac:dyDescent="0.2">
      <c r="A770" s="96">
        <v>100206</v>
      </c>
      <c r="B770" s="97" t="s">
        <v>168</v>
      </c>
      <c r="C770" s="97" t="s">
        <v>162</v>
      </c>
      <c r="D770" s="96" t="s">
        <v>940</v>
      </c>
      <c r="E770" s="98">
        <v>911</v>
      </c>
      <c r="F770" s="99">
        <v>1</v>
      </c>
      <c r="G770" s="98">
        <v>912</v>
      </c>
      <c r="H770" s="98">
        <v>12830</v>
      </c>
      <c r="I770" s="99">
        <v>12</v>
      </c>
      <c r="J770" s="98">
        <v>12842</v>
      </c>
      <c r="K770" s="100">
        <v>7.102E-2</v>
      </c>
      <c r="M770">
        <f t="shared" si="22"/>
        <v>1.0964912280701754E-3</v>
      </c>
      <c r="N770">
        <f t="shared" si="23"/>
        <v>9.3443388880236724E-4</v>
      </c>
    </row>
    <row r="771" spans="1:14" x14ac:dyDescent="0.2">
      <c r="A771" s="96">
        <v>100209</v>
      </c>
      <c r="B771" s="97" t="s">
        <v>168</v>
      </c>
      <c r="C771" s="97" t="s">
        <v>162</v>
      </c>
      <c r="D771" s="96" t="s">
        <v>941</v>
      </c>
      <c r="E771" s="98">
        <v>14610</v>
      </c>
      <c r="F771" s="99">
        <v>2120</v>
      </c>
      <c r="G771" s="98">
        <v>16730</v>
      </c>
      <c r="H771" s="98">
        <v>25762</v>
      </c>
      <c r="I771" s="99">
        <v>16747</v>
      </c>
      <c r="J771" s="98">
        <v>42509</v>
      </c>
      <c r="K771" s="100">
        <v>0.39356000000000002</v>
      </c>
      <c r="M771">
        <f t="shared" si="22"/>
        <v>0.12671846981470414</v>
      </c>
      <c r="N771">
        <f t="shared" si="23"/>
        <v>0.39396363123103345</v>
      </c>
    </row>
    <row r="772" spans="1:14" x14ac:dyDescent="0.2">
      <c r="A772" s="96">
        <v>100210</v>
      </c>
      <c r="B772" s="97" t="s">
        <v>168</v>
      </c>
      <c r="C772" s="97" t="s">
        <v>162</v>
      </c>
      <c r="D772" s="96" t="s">
        <v>942</v>
      </c>
      <c r="E772" s="98">
        <v>3388</v>
      </c>
      <c r="F772" s="99">
        <v>0</v>
      </c>
      <c r="G772" s="98">
        <v>3388</v>
      </c>
      <c r="H772" s="98">
        <v>24980</v>
      </c>
      <c r="I772" s="99">
        <v>0</v>
      </c>
      <c r="J772" s="98">
        <v>24980</v>
      </c>
      <c r="K772" s="100">
        <v>0.13563</v>
      </c>
      <c r="M772">
        <f t="shared" ref="M772:M835" si="24">F772/G772</f>
        <v>0</v>
      </c>
      <c r="N772">
        <f t="shared" ref="N772:N835" si="25">I772/J772</f>
        <v>0</v>
      </c>
    </row>
    <row r="773" spans="1:14" x14ac:dyDescent="0.2">
      <c r="A773" s="96">
        <v>100211</v>
      </c>
      <c r="B773" s="97" t="s">
        <v>168</v>
      </c>
      <c r="C773" s="97" t="s">
        <v>162</v>
      </c>
      <c r="D773" s="96" t="s">
        <v>943</v>
      </c>
      <c r="E773" s="98">
        <v>455</v>
      </c>
      <c r="F773" s="99">
        <v>0</v>
      </c>
      <c r="G773" s="98">
        <v>455</v>
      </c>
      <c r="H773" s="98">
        <v>6686</v>
      </c>
      <c r="I773" s="99">
        <v>0</v>
      </c>
      <c r="J773" s="98">
        <v>6686</v>
      </c>
      <c r="K773" s="100">
        <v>6.8049999999999999E-2</v>
      </c>
      <c r="M773">
        <f t="shared" si="24"/>
        <v>0</v>
      </c>
      <c r="N773">
        <f t="shared" si="25"/>
        <v>0</v>
      </c>
    </row>
    <row r="774" spans="1:14" x14ac:dyDescent="0.2">
      <c r="A774" s="96">
        <v>100212</v>
      </c>
      <c r="B774" s="97" t="s">
        <v>168</v>
      </c>
      <c r="C774" s="97" t="s">
        <v>162</v>
      </c>
      <c r="D774" s="96" t="s">
        <v>944</v>
      </c>
      <c r="E774" s="98">
        <v>2375</v>
      </c>
      <c r="F774" s="99">
        <v>6</v>
      </c>
      <c r="G774" s="98">
        <v>2381</v>
      </c>
      <c r="H774" s="98">
        <v>43774</v>
      </c>
      <c r="I774" s="99">
        <v>47</v>
      </c>
      <c r="J774" s="98">
        <v>43821</v>
      </c>
      <c r="K774" s="100">
        <v>5.4330000000000003E-2</v>
      </c>
      <c r="M774">
        <f t="shared" si="24"/>
        <v>2.51994960100798E-3</v>
      </c>
      <c r="N774">
        <f t="shared" si="25"/>
        <v>1.0725451267657058E-3</v>
      </c>
    </row>
    <row r="775" spans="1:14" x14ac:dyDescent="0.2">
      <c r="A775" s="96">
        <v>100213</v>
      </c>
      <c r="B775" s="97" t="s">
        <v>828</v>
      </c>
      <c r="C775" s="97" t="s">
        <v>162</v>
      </c>
      <c r="D775" s="96" t="s">
        <v>945</v>
      </c>
      <c r="E775" s="98">
        <v>1067</v>
      </c>
      <c r="F775" s="99">
        <v>0</v>
      </c>
      <c r="G775" s="98">
        <v>1067</v>
      </c>
      <c r="H775" s="98">
        <v>39152</v>
      </c>
      <c r="I775" s="99">
        <v>41</v>
      </c>
      <c r="J775" s="98">
        <v>39193</v>
      </c>
      <c r="K775" s="100">
        <v>2.7220000000000001E-2</v>
      </c>
      <c r="M775">
        <f t="shared" si="24"/>
        <v>0</v>
      </c>
      <c r="N775">
        <f t="shared" si="25"/>
        <v>1.0461051718419106E-3</v>
      </c>
    </row>
    <row r="776" spans="1:14" x14ac:dyDescent="0.2">
      <c r="A776" s="96">
        <v>100217</v>
      </c>
      <c r="B776" s="97" t="s">
        <v>168</v>
      </c>
      <c r="C776" s="97" t="s">
        <v>162</v>
      </c>
      <c r="D776" s="96" t="s">
        <v>946</v>
      </c>
      <c r="E776" s="98">
        <v>490</v>
      </c>
      <c r="F776" s="99">
        <v>0</v>
      </c>
      <c r="G776" s="98">
        <v>490</v>
      </c>
      <c r="H776" s="98">
        <v>14731</v>
      </c>
      <c r="I776" s="99">
        <v>0</v>
      </c>
      <c r="J776" s="98">
        <v>14731</v>
      </c>
      <c r="K776" s="100">
        <v>3.3259999999999998E-2</v>
      </c>
      <c r="M776">
        <f t="shared" si="24"/>
        <v>0</v>
      </c>
      <c r="N776">
        <f t="shared" si="25"/>
        <v>0</v>
      </c>
    </row>
    <row r="777" spans="1:14" x14ac:dyDescent="0.2">
      <c r="A777" s="96">
        <v>100220</v>
      </c>
      <c r="B777" s="97" t="s">
        <v>168</v>
      </c>
      <c r="C777" s="97" t="s">
        <v>162</v>
      </c>
      <c r="D777" s="96" t="s">
        <v>947</v>
      </c>
      <c r="E777" s="98">
        <v>2573</v>
      </c>
      <c r="F777" s="99">
        <v>20</v>
      </c>
      <c r="G777" s="98">
        <v>2593</v>
      </c>
      <c r="H777" s="98">
        <v>37188</v>
      </c>
      <c r="I777" s="99">
        <v>236</v>
      </c>
      <c r="J777" s="98">
        <v>37424</v>
      </c>
      <c r="K777" s="100">
        <v>6.9290000000000004E-2</v>
      </c>
      <c r="M777">
        <f t="shared" si="24"/>
        <v>7.7130736598534514E-3</v>
      </c>
      <c r="N777">
        <f t="shared" si="25"/>
        <v>6.3061137238135953E-3</v>
      </c>
    </row>
    <row r="778" spans="1:14" x14ac:dyDescent="0.2">
      <c r="A778" s="96">
        <v>100223</v>
      </c>
      <c r="B778" s="97" t="s">
        <v>168</v>
      </c>
      <c r="C778" s="97" t="s">
        <v>162</v>
      </c>
      <c r="D778" s="96" t="s">
        <v>948</v>
      </c>
      <c r="E778" s="98">
        <v>773</v>
      </c>
      <c r="F778" s="99">
        <v>0</v>
      </c>
      <c r="G778" s="98">
        <v>773</v>
      </c>
      <c r="H778" s="98">
        <v>29185</v>
      </c>
      <c r="I778" s="99">
        <v>15</v>
      </c>
      <c r="J778" s="98">
        <v>29200</v>
      </c>
      <c r="K778" s="100">
        <v>2.647E-2</v>
      </c>
      <c r="M778">
        <f t="shared" si="24"/>
        <v>0</v>
      </c>
      <c r="N778">
        <f t="shared" si="25"/>
        <v>5.1369863013698625E-4</v>
      </c>
    </row>
    <row r="779" spans="1:14" x14ac:dyDescent="0.2">
      <c r="A779" s="96">
        <v>100224</v>
      </c>
      <c r="B779" s="97" t="s">
        <v>168</v>
      </c>
      <c r="C779" s="97" t="s">
        <v>162</v>
      </c>
      <c r="D779" s="96" t="s">
        <v>949</v>
      </c>
      <c r="E779" s="98">
        <v>1022</v>
      </c>
      <c r="F779" s="99">
        <v>15</v>
      </c>
      <c r="G779" s="98">
        <v>1037</v>
      </c>
      <c r="H779" s="98">
        <v>18748</v>
      </c>
      <c r="I779" s="99">
        <v>172</v>
      </c>
      <c r="J779" s="98">
        <v>18920</v>
      </c>
      <c r="K779" s="100">
        <v>5.4809999999999998E-2</v>
      </c>
      <c r="M779">
        <f t="shared" si="24"/>
        <v>1.446480231436837E-2</v>
      </c>
      <c r="N779">
        <f t="shared" si="25"/>
        <v>9.0909090909090905E-3</v>
      </c>
    </row>
    <row r="780" spans="1:14" x14ac:dyDescent="0.2">
      <c r="A780" s="96">
        <v>100225</v>
      </c>
      <c r="B780" s="97" t="s">
        <v>168</v>
      </c>
      <c r="C780" s="97" t="s">
        <v>162</v>
      </c>
      <c r="D780" s="96" t="s">
        <v>950</v>
      </c>
      <c r="E780" s="98">
        <v>115</v>
      </c>
      <c r="F780" s="99">
        <v>34</v>
      </c>
      <c r="G780" s="98">
        <v>149</v>
      </c>
      <c r="H780" s="98">
        <v>1239</v>
      </c>
      <c r="I780" s="99">
        <v>581</v>
      </c>
      <c r="J780" s="98">
        <v>1820</v>
      </c>
      <c r="K780" s="100">
        <v>8.1869999999999998E-2</v>
      </c>
      <c r="M780">
        <f t="shared" si="24"/>
        <v>0.22818791946308725</v>
      </c>
      <c r="N780">
        <f t="shared" si="25"/>
        <v>0.31923076923076921</v>
      </c>
    </row>
    <row r="781" spans="1:14" x14ac:dyDescent="0.2">
      <c r="A781" s="96">
        <v>100226</v>
      </c>
      <c r="B781" s="97" t="s">
        <v>168</v>
      </c>
      <c r="C781" s="97" t="s">
        <v>162</v>
      </c>
      <c r="D781" s="96" t="s">
        <v>951</v>
      </c>
      <c r="E781" s="98">
        <v>1711</v>
      </c>
      <c r="F781" s="99">
        <v>3</v>
      </c>
      <c r="G781" s="98">
        <v>1714</v>
      </c>
      <c r="H781" s="98">
        <v>29315</v>
      </c>
      <c r="I781" s="99">
        <v>69</v>
      </c>
      <c r="J781" s="98">
        <v>29384</v>
      </c>
      <c r="K781" s="100">
        <v>5.833E-2</v>
      </c>
      <c r="M781">
        <f t="shared" si="24"/>
        <v>1.750291715285881E-3</v>
      </c>
      <c r="N781">
        <f t="shared" si="25"/>
        <v>2.3482167165804519E-3</v>
      </c>
    </row>
    <row r="782" spans="1:14" x14ac:dyDescent="0.2">
      <c r="A782" s="96">
        <v>100228</v>
      </c>
      <c r="B782" s="97" t="s">
        <v>168</v>
      </c>
      <c r="C782" s="97" t="s">
        <v>162</v>
      </c>
      <c r="D782" s="96" t="s">
        <v>952</v>
      </c>
      <c r="E782" s="98">
        <v>2814</v>
      </c>
      <c r="F782" s="99">
        <v>425</v>
      </c>
      <c r="G782" s="98">
        <v>3239</v>
      </c>
      <c r="H782" s="98">
        <v>27601</v>
      </c>
      <c r="I782" s="99">
        <v>13104</v>
      </c>
      <c r="J782" s="98">
        <v>40705</v>
      </c>
      <c r="K782" s="100">
        <v>7.9570000000000002E-2</v>
      </c>
      <c r="M782">
        <f t="shared" si="24"/>
        <v>0.13121333744983019</v>
      </c>
      <c r="N782">
        <f t="shared" si="25"/>
        <v>0.32192605331040414</v>
      </c>
    </row>
    <row r="783" spans="1:14" x14ac:dyDescent="0.2">
      <c r="A783" s="96">
        <v>100230</v>
      </c>
      <c r="B783" s="97" t="s">
        <v>828</v>
      </c>
      <c r="C783" s="97" t="s">
        <v>162</v>
      </c>
      <c r="D783" s="96" t="s">
        <v>953</v>
      </c>
      <c r="E783" s="98">
        <v>1965</v>
      </c>
      <c r="F783" s="99">
        <v>218</v>
      </c>
      <c r="G783" s="98">
        <v>2183</v>
      </c>
      <c r="H783" s="98">
        <v>8143</v>
      </c>
      <c r="I783" s="99">
        <v>5159</v>
      </c>
      <c r="J783" s="98">
        <v>13302</v>
      </c>
      <c r="K783" s="100">
        <v>0.16411000000000001</v>
      </c>
      <c r="M783">
        <f t="shared" si="24"/>
        <v>9.9862574438845622E-2</v>
      </c>
      <c r="N783">
        <f t="shared" si="25"/>
        <v>0.38783641557660503</v>
      </c>
    </row>
    <row r="784" spans="1:14" x14ac:dyDescent="0.2">
      <c r="A784" s="96">
        <v>100231</v>
      </c>
      <c r="B784" s="97" t="s">
        <v>168</v>
      </c>
      <c r="C784" s="97" t="s">
        <v>162</v>
      </c>
      <c r="D784" s="96" t="s">
        <v>954</v>
      </c>
      <c r="E784" s="98">
        <v>1871</v>
      </c>
      <c r="F784" s="99">
        <v>0</v>
      </c>
      <c r="G784" s="98">
        <v>1871</v>
      </c>
      <c r="H784" s="98">
        <v>29610</v>
      </c>
      <c r="I784" s="99">
        <v>0</v>
      </c>
      <c r="J784" s="98">
        <v>29610</v>
      </c>
      <c r="K784" s="100">
        <v>6.3189999999999996E-2</v>
      </c>
      <c r="M784">
        <f t="shared" si="24"/>
        <v>0</v>
      </c>
      <c r="N784">
        <f t="shared" si="25"/>
        <v>0</v>
      </c>
    </row>
    <row r="785" spans="1:14" x14ac:dyDescent="0.2">
      <c r="A785" s="96">
        <v>100232</v>
      </c>
      <c r="B785" s="97" t="s">
        <v>168</v>
      </c>
      <c r="C785" s="97" t="s">
        <v>162</v>
      </c>
      <c r="D785" s="96" t="s">
        <v>955</v>
      </c>
      <c r="E785" s="98">
        <v>1823</v>
      </c>
      <c r="F785" s="99">
        <v>0</v>
      </c>
      <c r="G785" s="98">
        <v>1823</v>
      </c>
      <c r="H785" s="98">
        <v>19262</v>
      </c>
      <c r="I785" s="99">
        <v>0</v>
      </c>
      <c r="J785" s="98">
        <v>19262</v>
      </c>
      <c r="K785" s="100">
        <v>9.4640000000000002E-2</v>
      </c>
      <c r="M785">
        <f t="shared" si="24"/>
        <v>0</v>
      </c>
      <c r="N785">
        <f t="shared" si="25"/>
        <v>0</v>
      </c>
    </row>
    <row r="786" spans="1:14" x14ac:dyDescent="0.2">
      <c r="A786" s="96">
        <v>100234</v>
      </c>
      <c r="B786" s="97" t="s">
        <v>168</v>
      </c>
      <c r="C786" s="97" t="s">
        <v>162</v>
      </c>
      <c r="D786" s="96" t="s">
        <v>956</v>
      </c>
      <c r="E786" s="98">
        <v>916</v>
      </c>
      <c r="F786" s="99">
        <v>150</v>
      </c>
      <c r="G786" s="98">
        <v>1066</v>
      </c>
      <c r="H786" s="98">
        <v>7499</v>
      </c>
      <c r="I786" s="99">
        <v>3124</v>
      </c>
      <c r="J786" s="98">
        <v>10623</v>
      </c>
      <c r="K786" s="100">
        <v>0.10034999999999999</v>
      </c>
      <c r="M786">
        <f t="shared" si="24"/>
        <v>0.14071294559099437</v>
      </c>
      <c r="N786">
        <f t="shared" si="25"/>
        <v>0.2940788854372588</v>
      </c>
    </row>
    <row r="787" spans="1:14" x14ac:dyDescent="0.2">
      <c r="A787" s="96">
        <v>100236</v>
      </c>
      <c r="B787" s="97" t="s">
        <v>168</v>
      </c>
      <c r="C787" s="97" t="s">
        <v>162</v>
      </c>
      <c r="D787" s="96" t="s">
        <v>957</v>
      </c>
      <c r="E787" s="98">
        <v>821</v>
      </c>
      <c r="F787" s="99">
        <v>3</v>
      </c>
      <c r="G787" s="98">
        <v>824</v>
      </c>
      <c r="H787" s="98">
        <v>29572</v>
      </c>
      <c r="I787" s="99">
        <v>76</v>
      </c>
      <c r="J787" s="98">
        <v>29648</v>
      </c>
      <c r="K787" s="100">
        <v>2.7789999999999999E-2</v>
      </c>
      <c r="M787">
        <f t="shared" si="24"/>
        <v>3.6407766990291263E-3</v>
      </c>
      <c r="N787">
        <f t="shared" si="25"/>
        <v>2.5634106853750674E-3</v>
      </c>
    </row>
    <row r="788" spans="1:14" x14ac:dyDescent="0.2">
      <c r="A788" s="96">
        <v>100237</v>
      </c>
      <c r="B788" s="97" t="s">
        <v>168</v>
      </c>
      <c r="C788" s="97" t="s">
        <v>162</v>
      </c>
      <c r="D788" s="96" t="s">
        <v>958</v>
      </c>
      <c r="E788" s="98">
        <v>502</v>
      </c>
      <c r="F788" s="99">
        <v>0</v>
      </c>
      <c r="G788" s="98">
        <v>502</v>
      </c>
      <c r="H788" s="98">
        <v>12215</v>
      </c>
      <c r="I788" s="99">
        <v>0</v>
      </c>
      <c r="J788" s="98">
        <v>12215</v>
      </c>
      <c r="K788" s="100">
        <v>4.1099999999999998E-2</v>
      </c>
      <c r="M788">
        <f t="shared" si="24"/>
        <v>0</v>
      </c>
      <c r="N788">
        <f t="shared" si="25"/>
        <v>0</v>
      </c>
    </row>
    <row r="789" spans="1:14" x14ac:dyDescent="0.2">
      <c r="A789" s="96">
        <v>100238</v>
      </c>
      <c r="B789" s="97" t="s">
        <v>168</v>
      </c>
      <c r="C789" s="97" t="s">
        <v>162</v>
      </c>
      <c r="D789" s="96" t="s">
        <v>959</v>
      </c>
      <c r="E789" s="98">
        <v>3291</v>
      </c>
      <c r="F789" s="99">
        <v>278</v>
      </c>
      <c r="G789" s="98">
        <v>3569</v>
      </c>
      <c r="H789" s="98">
        <v>31157</v>
      </c>
      <c r="I789" s="99">
        <v>7497</v>
      </c>
      <c r="J789" s="98">
        <v>38654</v>
      </c>
      <c r="K789" s="100">
        <v>9.2329999999999995E-2</v>
      </c>
      <c r="M789">
        <f t="shared" si="24"/>
        <v>7.789296721770804E-2</v>
      </c>
      <c r="N789">
        <f t="shared" si="25"/>
        <v>0.19395146685983339</v>
      </c>
    </row>
    <row r="790" spans="1:14" x14ac:dyDescent="0.2">
      <c r="A790" s="96">
        <v>100239</v>
      </c>
      <c r="B790" s="97" t="s">
        <v>168</v>
      </c>
      <c r="C790" s="97" t="s">
        <v>162</v>
      </c>
      <c r="D790" s="96" t="s">
        <v>960</v>
      </c>
      <c r="E790" s="98">
        <v>771</v>
      </c>
      <c r="F790" s="99">
        <v>0</v>
      </c>
      <c r="G790" s="98">
        <v>771</v>
      </c>
      <c r="H790" s="98">
        <v>10360</v>
      </c>
      <c r="I790" s="99">
        <v>42</v>
      </c>
      <c r="J790" s="98">
        <v>10402</v>
      </c>
      <c r="K790" s="100">
        <v>7.4120000000000005E-2</v>
      </c>
      <c r="M790">
        <f t="shared" si="24"/>
        <v>0</v>
      </c>
      <c r="N790">
        <f t="shared" si="25"/>
        <v>4.0376850605652759E-3</v>
      </c>
    </row>
    <row r="791" spans="1:14" x14ac:dyDescent="0.2">
      <c r="A791" s="96">
        <v>100240</v>
      </c>
      <c r="B791" s="97" t="s">
        <v>828</v>
      </c>
      <c r="C791" s="97" t="s">
        <v>162</v>
      </c>
      <c r="D791" s="96" t="s">
        <v>961</v>
      </c>
      <c r="E791" s="98">
        <v>13</v>
      </c>
      <c r="F791" s="99">
        <v>0</v>
      </c>
      <c r="G791" s="98">
        <v>13</v>
      </c>
      <c r="H791" s="98">
        <v>212</v>
      </c>
      <c r="I791" s="99">
        <v>0</v>
      </c>
      <c r="J791" s="98">
        <v>212</v>
      </c>
      <c r="K791" s="100">
        <v>6.132E-2</v>
      </c>
      <c r="M791">
        <f t="shared" si="24"/>
        <v>0</v>
      </c>
      <c r="N791">
        <f t="shared" si="25"/>
        <v>0</v>
      </c>
    </row>
    <row r="792" spans="1:14" x14ac:dyDescent="0.2">
      <c r="A792" s="96">
        <v>100242</v>
      </c>
      <c r="B792" s="97" t="s">
        <v>828</v>
      </c>
      <c r="C792" s="97" t="s">
        <v>162</v>
      </c>
      <c r="D792" s="96" t="s">
        <v>962</v>
      </c>
      <c r="E792" s="98">
        <v>1253</v>
      </c>
      <c r="F792" s="99">
        <v>0</v>
      </c>
      <c r="G792" s="98">
        <v>1253</v>
      </c>
      <c r="H792" s="98">
        <v>17156</v>
      </c>
      <c r="I792" s="99">
        <v>0</v>
      </c>
      <c r="J792" s="98">
        <v>17156</v>
      </c>
      <c r="K792" s="100">
        <v>7.3039999999999994E-2</v>
      </c>
      <c r="M792">
        <f t="shared" si="24"/>
        <v>0</v>
      </c>
      <c r="N792">
        <f t="shared" si="25"/>
        <v>0</v>
      </c>
    </row>
    <row r="793" spans="1:14" x14ac:dyDescent="0.2">
      <c r="A793" s="96">
        <v>100243</v>
      </c>
      <c r="B793" s="97" t="s">
        <v>168</v>
      </c>
      <c r="C793" s="97" t="s">
        <v>162</v>
      </c>
      <c r="D793" s="96" t="s">
        <v>963</v>
      </c>
      <c r="E793" s="98">
        <v>3289</v>
      </c>
      <c r="F793" s="99">
        <v>10</v>
      </c>
      <c r="G793" s="98">
        <v>3299</v>
      </c>
      <c r="H793" s="98">
        <v>30065</v>
      </c>
      <c r="I793" s="99">
        <v>349</v>
      </c>
      <c r="J793" s="98">
        <v>30414</v>
      </c>
      <c r="K793" s="100">
        <v>0.10847</v>
      </c>
      <c r="M793">
        <f t="shared" si="24"/>
        <v>3.031221582297666E-3</v>
      </c>
      <c r="N793">
        <f t="shared" si="25"/>
        <v>1.1474978628263299E-2</v>
      </c>
    </row>
    <row r="794" spans="1:14" x14ac:dyDescent="0.2">
      <c r="A794" s="96">
        <v>100244</v>
      </c>
      <c r="B794" s="97" t="s">
        <v>828</v>
      </c>
      <c r="C794" s="97" t="s">
        <v>162</v>
      </c>
      <c r="D794" s="96" t="s">
        <v>964</v>
      </c>
      <c r="E794" s="98">
        <v>898</v>
      </c>
      <c r="F794" s="99">
        <v>0</v>
      </c>
      <c r="G794" s="98">
        <v>898</v>
      </c>
      <c r="H794" s="98">
        <v>31568</v>
      </c>
      <c r="I794" s="99">
        <v>0</v>
      </c>
      <c r="J794" s="98">
        <v>31568</v>
      </c>
      <c r="K794" s="100">
        <v>2.845E-2</v>
      </c>
      <c r="M794">
        <f t="shared" si="24"/>
        <v>0</v>
      </c>
      <c r="N794">
        <f t="shared" si="25"/>
        <v>0</v>
      </c>
    </row>
    <row r="795" spans="1:14" x14ac:dyDescent="0.2">
      <c r="A795" s="96">
        <v>100246</v>
      </c>
      <c r="B795" s="97" t="s">
        <v>828</v>
      </c>
      <c r="C795" s="97" t="s">
        <v>162</v>
      </c>
      <c r="D795" s="96" t="s">
        <v>965</v>
      </c>
      <c r="E795" s="98">
        <v>3130</v>
      </c>
      <c r="F795" s="99">
        <v>0</v>
      </c>
      <c r="G795" s="98">
        <v>3130</v>
      </c>
      <c r="H795" s="98">
        <v>31192</v>
      </c>
      <c r="I795" s="99">
        <v>0</v>
      </c>
      <c r="J795" s="98">
        <v>31192</v>
      </c>
      <c r="K795" s="100">
        <v>0.10034999999999999</v>
      </c>
      <c r="M795">
        <f t="shared" si="24"/>
        <v>0</v>
      </c>
      <c r="N795">
        <f t="shared" si="25"/>
        <v>0</v>
      </c>
    </row>
    <row r="796" spans="1:14" x14ac:dyDescent="0.2">
      <c r="A796" s="96">
        <v>100248</v>
      </c>
      <c r="B796" s="97" t="s">
        <v>168</v>
      </c>
      <c r="C796" s="97" t="s">
        <v>162</v>
      </c>
      <c r="D796" s="96" t="s">
        <v>966</v>
      </c>
      <c r="E796" s="98">
        <v>1117</v>
      </c>
      <c r="F796" s="99">
        <v>0</v>
      </c>
      <c r="G796" s="98">
        <v>1117</v>
      </c>
      <c r="H796" s="98">
        <v>33373</v>
      </c>
      <c r="I796" s="99">
        <v>136</v>
      </c>
      <c r="J796" s="98">
        <v>33509</v>
      </c>
      <c r="K796" s="100">
        <v>3.3329999999999999E-2</v>
      </c>
      <c r="M796">
        <f t="shared" si="24"/>
        <v>0</v>
      </c>
      <c r="N796">
        <f t="shared" si="25"/>
        <v>4.0586111194007577E-3</v>
      </c>
    </row>
    <row r="797" spans="1:14" x14ac:dyDescent="0.2">
      <c r="A797" s="96">
        <v>100249</v>
      </c>
      <c r="B797" s="97" t="s">
        <v>168</v>
      </c>
      <c r="C797" s="97" t="s">
        <v>162</v>
      </c>
      <c r="D797" s="96" t="s">
        <v>967</v>
      </c>
      <c r="E797" s="98">
        <v>878</v>
      </c>
      <c r="F797" s="99">
        <v>0</v>
      </c>
      <c r="G797" s="98">
        <v>878</v>
      </c>
      <c r="H797" s="98">
        <v>17840</v>
      </c>
      <c r="I797" s="99">
        <v>0</v>
      </c>
      <c r="J797" s="98">
        <v>17840</v>
      </c>
      <c r="K797" s="100">
        <v>4.922E-2</v>
      </c>
      <c r="M797">
        <f t="shared" si="24"/>
        <v>0</v>
      </c>
      <c r="N797">
        <f t="shared" si="25"/>
        <v>0</v>
      </c>
    </row>
    <row r="798" spans="1:14" x14ac:dyDescent="0.2">
      <c r="A798" s="96">
        <v>100252</v>
      </c>
      <c r="B798" s="97" t="s">
        <v>168</v>
      </c>
      <c r="C798" s="97" t="s">
        <v>162</v>
      </c>
      <c r="D798" s="96" t="s">
        <v>968</v>
      </c>
      <c r="E798" s="98">
        <v>844</v>
      </c>
      <c r="F798" s="99">
        <v>3</v>
      </c>
      <c r="G798" s="98">
        <v>847</v>
      </c>
      <c r="H798" s="98">
        <v>13971</v>
      </c>
      <c r="I798" s="99">
        <v>28</v>
      </c>
      <c r="J798" s="98">
        <v>13999</v>
      </c>
      <c r="K798" s="100">
        <v>6.0499999999999998E-2</v>
      </c>
      <c r="M798">
        <f t="shared" si="24"/>
        <v>3.5419126328217238E-3</v>
      </c>
      <c r="N798">
        <f t="shared" si="25"/>
        <v>2.0001428673476675E-3</v>
      </c>
    </row>
    <row r="799" spans="1:14" x14ac:dyDescent="0.2">
      <c r="A799" s="96">
        <v>100253</v>
      </c>
      <c r="B799" s="97" t="s">
        <v>828</v>
      </c>
      <c r="C799" s="97" t="s">
        <v>162</v>
      </c>
      <c r="D799" s="96" t="s">
        <v>969</v>
      </c>
      <c r="E799" s="98">
        <v>376</v>
      </c>
      <c r="F799" s="99">
        <v>0</v>
      </c>
      <c r="G799" s="98">
        <v>376</v>
      </c>
      <c r="H799" s="98">
        <v>23836</v>
      </c>
      <c r="I799" s="99">
        <v>0</v>
      </c>
      <c r="J799" s="98">
        <v>23836</v>
      </c>
      <c r="K799" s="100">
        <v>1.5769999999999999E-2</v>
      </c>
      <c r="M799">
        <f t="shared" si="24"/>
        <v>0</v>
      </c>
      <c r="N799">
        <f t="shared" si="25"/>
        <v>0</v>
      </c>
    </row>
    <row r="800" spans="1:14" x14ac:dyDescent="0.2">
      <c r="A800" s="96">
        <v>100254</v>
      </c>
      <c r="B800" s="97" t="s">
        <v>828</v>
      </c>
      <c r="C800" s="97" t="s">
        <v>162</v>
      </c>
      <c r="D800" s="96" t="s">
        <v>970</v>
      </c>
      <c r="E800" s="98">
        <v>2682</v>
      </c>
      <c r="F800" s="99">
        <v>0</v>
      </c>
      <c r="G800" s="98">
        <v>2682</v>
      </c>
      <c r="H800" s="98">
        <v>19055</v>
      </c>
      <c r="I800" s="99">
        <v>0</v>
      </c>
      <c r="J800" s="98">
        <v>19055</v>
      </c>
      <c r="K800" s="100">
        <v>0.14074999999999999</v>
      </c>
      <c r="M800">
        <f t="shared" si="24"/>
        <v>0</v>
      </c>
      <c r="N800">
        <f t="shared" si="25"/>
        <v>0</v>
      </c>
    </row>
    <row r="801" spans="1:14" x14ac:dyDescent="0.2">
      <c r="A801" s="96">
        <v>100255</v>
      </c>
      <c r="B801" s="97" t="s">
        <v>168</v>
      </c>
      <c r="C801" s="97" t="s">
        <v>162</v>
      </c>
      <c r="D801" s="96" t="s">
        <v>971</v>
      </c>
      <c r="E801" s="98">
        <v>1568</v>
      </c>
      <c r="F801" s="99">
        <v>0</v>
      </c>
      <c r="G801" s="98">
        <v>1568</v>
      </c>
      <c r="H801" s="98">
        <v>8340</v>
      </c>
      <c r="I801" s="99">
        <v>0</v>
      </c>
      <c r="J801" s="98">
        <v>8340</v>
      </c>
      <c r="K801" s="100">
        <v>0.18801000000000001</v>
      </c>
      <c r="M801">
        <f t="shared" si="24"/>
        <v>0</v>
      </c>
      <c r="N801">
        <f t="shared" si="25"/>
        <v>0</v>
      </c>
    </row>
    <row r="802" spans="1:14" x14ac:dyDescent="0.2">
      <c r="A802" s="96">
        <v>100256</v>
      </c>
      <c r="B802" s="97" t="s">
        <v>168</v>
      </c>
      <c r="C802" s="97" t="s">
        <v>162</v>
      </c>
      <c r="D802" s="96" t="s">
        <v>972</v>
      </c>
      <c r="E802" s="98">
        <v>1500</v>
      </c>
      <c r="F802" s="99">
        <v>9</v>
      </c>
      <c r="G802" s="98">
        <v>1509</v>
      </c>
      <c r="H802" s="98">
        <v>32691</v>
      </c>
      <c r="I802" s="99">
        <v>329</v>
      </c>
      <c r="J802" s="98">
        <v>33020</v>
      </c>
      <c r="K802" s="100">
        <v>4.5699999999999998E-2</v>
      </c>
      <c r="M802">
        <f t="shared" si="24"/>
        <v>5.9642147117296221E-3</v>
      </c>
      <c r="N802">
        <f t="shared" si="25"/>
        <v>9.9636583888552399E-3</v>
      </c>
    </row>
    <row r="803" spans="1:14" x14ac:dyDescent="0.2">
      <c r="A803" s="96">
        <v>100258</v>
      </c>
      <c r="B803" s="97" t="s">
        <v>168</v>
      </c>
      <c r="C803" s="97" t="s">
        <v>162</v>
      </c>
      <c r="D803" s="96" t="s">
        <v>973</v>
      </c>
      <c r="E803" s="98">
        <v>962</v>
      </c>
      <c r="F803" s="99">
        <v>0</v>
      </c>
      <c r="G803" s="98">
        <v>962</v>
      </c>
      <c r="H803" s="98">
        <v>50787</v>
      </c>
      <c r="I803" s="99">
        <v>1</v>
      </c>
      <c r="J803" s="98">
        <v>50788</v>
      </c>
      <c r="K803" s="100">
        <v>1.8939999999999999E-2</v>
      </c>
      <c r="M803">
        <f t="shared" si="24"/>
        <v>0</v>
      </c>
      <c r="N803">
        <f t="shared" si="25"/>
        <v>1.9689690478065685E-5</v>
      </c>
    </row>
    <row r="804" spans="1:14" x14ac:dyDescent="0.2">
      <c r="A804" s="96">
        <v>100259</v>
      </c>
      <c r="B804" s="97" t="s">
        <v>828</v>
      </c>
      <c r="C804" s="97" t="s">
        <v>162</v>
      </c>
      <c r="D804" s="96" t="s">
        <v>974</v>
      </c>
      <c r="E804" s="98">
        <v>601</v>
      </c>
      <c r="F804" s="99">
        <v>0</v>
      </c>
      <c r="G804" s="98">
        <v>601</v>
      </c>
      <c r="H804" s="98">
        <v>22051</v>
      </c>
      <c r="I804" s="99">
        <v>46</v>
      </c>
      <c r="J804" s="98">
        <v>22097</v>
      </c>
      <c r="K804" s="100">
        <v>2.7199999999999998E-2</v>
      </c>
      <c r="M804">
        <f t="shared" si="24"/>
        <v>0</v>
      </c>
      <c r="N804">
        <f t="shared" si="25"/>
        <v>2.0817305516585964E-3</v>
      </c>
    </row>
    <row r="805" spans="1:14" x14ac:dyDescent="0.2">
      <c r="A805" s="96">
        <v>100260</v>
      </c>
      <c r="B805" s="97" t="s">
        <v>828</v>
      </c>
      <c r="C805" s="97" t="s">
        <v>162</v>
      </c>
      <c r="D805" s="96" t="s">
        <v>975</v>
      </c>
      <c r="E805" s="98">
        <v>1235</v>
      </c>
      <c r="F805" s="99">
        <v>0</v>
      </c>
      <c r="G805" s="98">
        <v>1235</v>
      </c>
      <c r="H805" s="98">
        <v>30364</v>
      </c>
      <c r="I805" s="99">
        <v>0</v>
      </c>
      <c r="J805" s="98">
        <v>30364</v>
      </c>
      <c r="K805" s="100">
        <v>4.0669999999999998E-2</v>
      </c>
      <c r="M805">
        <f t="shared" si="24"/>
        <v>0</v>
      </c>
      <c r="N805">
        <f t="shared" si="25"/>
        <v>0</v>
      </c>
    </row>
    <row r="806" spans="1:14" x14ac:dyDescent="0.2">
      <c r="A806" s="96">
        <v>100264</v>
      </c>
      <c r="B806" s="97" t="s">
        <v>168</v>
      </c>
      <c r="C806" s="97" t="s">
        <v>162</v>
      </c>
      <c r="D806" s="96" t="s">
        <v>976</v>
      </c>
      <c r="E806" s="98">
        <v>773</v>
      </c>
      <c r="F806" s="99">
        <v>15</v>
      </c>
      <c r="G806" s="98">
        <v>788</v>
      </c>
      <c r="H806" s="98">
        <v>33885</v>
      </c>
      <c r="I806" s="99">
        <v>223</v>
      </c>
      <c r="J806" s="98">
        <v>34108</v>
      </c>
      <c r="K806" s="100">
        <v>2.3099999999999999E-2</v>
      </c>
      <c r="M806">
        <f t="shared" si="24"/>
        <v>1.9035532994923859E-2</v>
      </c>
      <c r="N806">
        <f t="shared" si="25"/>
        <v>6.5380555881318168E-3</v>
      </c>
    </row>
    <row r="807" spans="1:14" x14ac:dyDescent="0.2">
      <c r="A807" s="96">
        <v>100265</v>
      </c>
      <c r="B807" s="97" t="s">
        <v>828</v>
      </c>
      <c r="C807" s="97" t="s">
        <v>162</v>
      </c>
      <c r="D807" s="96" t="s">
        <v>977</v>
      </c>
      <c r="E807" s="98">
        <v>1110</v>
      </c>
      <c r="F807" s="99">
        <v>0</v>
      </c>
      <c r="G807" s="98">
        <v>1110</v>
      </c>
      <c r="H807" s="98">
        <v>34912</v>
      </c>
      <c r="I807" s="99">
        <v>0</v>
      </c>
      <c r="J807" s="98">
        <v>34912</v>
      </c>
      <c r="K807" s="100">
        <v>3.1789999999999999E-2</v>
      </c>
      <c r="M807">
        <f t="shared" si="24"/>
        <v>0</v>
      </c>
      <c r="N807">
        <f t="shared" si="25"/>
        <v>0</v>
      </c>
    </row>
    <row r="808" spans="1:14" x14ac:dyDescent="0.2">
      <c r="A808" s="96">
        <v>100266</v>
      </c>
      <c r="B808" s="97" t="s">
        <v>828</v>
      </c>
      <c r="C808" s="97" t="s">
        <v>162</v>
      </c>
      <c r="D808" s="96" t="s">
        <v>978</v>
      </c>
      <c r="E808" s="98">
        <v>214</v>
      </c>
      <c r="F808" s="99">
        <v>0</v>
      </c>
      <c r="G808" s="98">
        <v>214</v>
      </c>
      <c r="H808" s="98">
        <v>8525</v>
      </c>
      <c r="I808" s="99">
        <v>0</v>
      </c>
      <c r="J808" s="98">
        <v>8525</v>
      </c>
      <c r="K808" s="100">
        <v>2.5100000000000001E-2</v>
      </c>
      <c r="M808">
        <f t="shared" si="24"/>
        <v>0</v>
      </c>
      <c r="N808">
        <f t="shared" si="25"/>
        <v>0</v>
      </c>
    </row>
    <row r="809" spans="1:14" x14ac:dyDescent="0.2">
      <c r="A809" s="96">
        <v>100267</v>
      </c>
      <c r="B809" s="97" t="s">
        <v>168</v>
      </c>
      <c r="C809" s="97" t="s">
        <v>162</v>
      </c>
      <c r="D809" s="96" t="s">
        <v>979</v>
      </c>
      <c r="E809" s="98">
        <v>106</v>
      </c>
      <c r="F809" s="99">
        <v>0</v>
      </c>
      <c r="G809" s="98">
        <v>106</v>
      </c>
      <c r="H809" s="98">
        <v>10252</v>
      </c>
      <c r="I809" s="99">
        <v>51</v>
      </c>
      <c r="J809" s="98">
        <v>10303</v>
      </c>
      <c r="K809" s="100">
        <v>1.0290000000000001E-2</v>
      </c>
      <c r="M809">
        <f t="shared" si="24"/>
        <v>0</v>
      </c>
      <c r="N809">
        <f t="shared" si="25"/>
        <v>4.9500145588663499E-3</v>
      </c>
    </row>
    <row r="810" spans="1:14" x14ac:dyDescent="0.2">
      <c r="A810" s="96">
        <v>100268</v>
      </c>
      <c r="B810" s="97" t="s">
        <v>168</v>
      </c>
      <c r="C810" s="97" t="s">
        <v>162</v>
      </c>
      <c r="D810" s="96" t="s">
        <v>980</v>
      </c>
      <c r="E810" s="98">
        <v>420</v>
      </c>
      <c r="F810" s="99">
        <v>0</v>
      </c>
      <c r="G810" s="98">
        <v>420</v>
      </c>
      <c r="H810" s="98">
        <v>11357</v>
      </c>
      <c r="I810" s="99">
        <v>0</v>
      </c>
      <c r="J810" s="98">
        <v>11357</v>
      </c>
      <c r="K810" s="100">
        <v>3.6979999999999999E-2</v>
      </c>
      <c r="M810">
        <f t="shared" si="24"/>
        <v>0</v>
      </c>
      <c r="N810">
        <f t="shared" si="25"/>
        <v>0</v>
      </c>
    </row>
    <row r="811" spans="1:14" x14ac:dyDescent="0.2">
      <c r="A811" s="96">
        <v>100269</v>
      </c>
      <c r="B811" s="97" t="s">
        <v>828</v>
      </c>
      <c r="C811" s="97" t="s">
        <v>162</v>
      </c>
      <c r="D811" s="96" t="s">
        <v>981</v>
      </c>
      <c r="E811" s="98">
        <v>1708</v>
      </c>
      <c r="F811" s="99">
        <v>61</v>
      </c>
      <c r="G811" s="98">
        <v>1769</v>
      </c>
      <c r="H811" s="98">
        <v>12015</v>
      </c>
      <c r="I811" s="99">
        <v>1138</v>
      </c>
      <c r="J811" s="98">
        <v>13153</v>
      </c>
      <c r="K811" s="100">
        <v>0.13449</v>
      </c>
      <c r="M811">
        <f t="shared" si="24"/>
        <v>3.4482758620689655E-2</v>
      </c>
      <c r="N811">
        <f t="shared" si="25"/>
        <v>8.6520185509009348E-2</v>
      </c>
    </row>
    <row r="812" spans="1:14" x14ac:dyDescent="0.2">
      <c r="A812" s="96">
        <v>100271</v>
      </c>
      <c r="B812" s="97" t="s">
        <v>828</v>
      </c>
      <c r="C812" s="97" t="s">
        <v>162</v>
      </c>
      <c r="D812" s="96" t="s">
        <v>982</v>
      </c>
      <c r="E812" s="98">
        <v>358</v>
      </c>
      <c r="F812" s="99">
        <v>5</v>
      </c>
      <c r="G812" s="98">
        <v>363</v>
      </c>
      <c r="H812" s="98">
        <v>14430</v>
      </c>
      <c r="I812" s="99">
        <v>1700</v>
      </c>
      <c r="J812" s="98">
        <v>16130</v>
      </c>
      <c r="K812" s="100">
        <v>2.2499999999999999E-2</v>
      </c>
      <c r="M812">
        <f t="shared" si="24"/>
        <v>1.3774104683195593E-2</v>
      </c>
      <c r="N812">
        <f t="shared" si="25"/>
        <v>0.10539367637941724</v>
      </c>
    </row>
    <row r="813" spans="1:14" x14ac:dyDescent="0.2">
      <c r="A813" s="96">
        <v>100275</v>
      </c>
      <c r="B813" s="97" t="s">
        <v>168</v>
      </c>
      <c r="C813" s="97" t="s">
        <v>162</v>
      </c>
      <c r="D813" s="96" t="s">
        <v>983</v>
      </c>
      <c r="E813" s="98">
        <v>1206</v>
      </c>
      <c r="F813" s="99">
        <v>219</v>
      </c>
      <c r="G813" s="98">
        <v>1425</v>
      </c>
      <c r="H813" s="98">
        <v>11024</v>
      </c>
      <c r="I813" s="99">
        <v>5527</v>
      </c>
      <c r="J813" s="98">
        <v>16551</v>
      </c>
      <c r="K813" s="100">
        <v>8.6099999999999996E-2</v>
      </c>
      <c r="M813">
        <f t="shared" si="24"/>
        <v>0.15368421052631578</v>
      </c>
      <c r="N813">
        <f t="shared" si="25"/>
        <v>0.33393752643344815</v>
      </c>
    </row>
    <row r="814" spans="1:14" x14ac:dyDescent="0.2">
      <c r="A814" s="96">
        <v>100276</v>
      </c>
      <c r="B814" s="97" t="s">
        <v>828</v>
      </c>
      <c r="C814" s="97" t="s">
        <v>162</v>
      </c>
      <c r="D814" s="96" t="s">
        <v>984</v>
      </c>
      <c r="E814" s="98">
        <v>911</v>
      </c>
      <c r="F814" s="99">
        <v>91</v>
      </c>
      <c r="G814" s="98">
        <v>1002</v>
      </c>
      <c r="H814" s="98">
        <v>10823</v>
      </c>
      <c r="I814" s="99">
        <v>4599</v>
      </c>
      <c r="J814" s="98">
        <v>15422</v>
      </c>
      <c r="K814" s="100">
        <v>6.497E-2</v>
      </c>
      <c r="M814">
        <f t="shared" si="24"/>
        <v>9.0818363273453093E-2</v>
      </c>
      <c r="N814">
        <f t="shared" si="25"/>
        <v>0.29821034885228892</v>
      </c>
    </row>
    <row r="815" spans="1:14" x14ac:dyDescent="0.2">
      <c r="A815" s="96">
        <v>100277</v>
      </c>
      <c r="B815" s="97" t="s">
        <v>828</v>
      </c>
      <c r="C815" s="97" t="s">
        <v>162</v>
      </c>
      <c r="D815" s="96" t="s">
        <v>985</v>
      </c>
      <c r="E815" s="98">
        <v>278</v>
      </c>
      <c r="F815" s="99">
        <v>0</v>
      </c>
      <c r="G815" s="98">
        <v>278</v>
      </c>
      <c r="H815" s="98">
        <v>2813</v>
      </c>
      <c r="I815" s="99">
        <v>0</v>
      </c>
      <c r="J815" s="98">
        <v>2813</v>
      </c>
      <c r="K815" s="100">
        <v>9.8830000000000001E-2</v>
      </c>
      <c r="M815">
        <f t="shared" si="24"/>
        <v>0</v>
      </c>
      <c r="N815">
        <f t="shared" si="25"/>
        <v>0</v>
      </c>
    </row>
    <row r="816" spans="1:14" x14ac:dyDescent="0.2">
      <c r="A816" s="96">
        <v>100279</v>
      </c>
      <c r="B816" s="97" t="s">
        <v>168</v>
      </c>
      <c r="C816" s="97" t="s">
        <v>162</v>
      </c>
      <c r="D816" s="96" t="s">
        <v>986</v>
      </c>
      <c r="E816" s="98">
        <v>101</v>
      </c>
      <c r="F816" s="99">
        <v>0</v>
      </c>
      <c r="G816" s="98">
        <v>101</v>
      </c>
      <c r="H816" s="98">
        <v>3866</v>
      </c>
      <c r="I816" s="99">
        <v>7</v>
      </c>
      <c r="J816" s="98">
        <v>3873</v>
      </c>
      <c r="K816" s="100">
        <v>2.6079999999999999E-2</v>
      </c>
      <c r="M816">
        <f t="shared" si="24"/>
        <v>0</v>
      </c>
      <c r="N816">
        <f t="shared" si="25"/>
        <v>1.8073844564936742E-3</v>
      </c>
    </row>
    <row r="817" spans="1:14" x14ac:dyDescent="0.2">
      <c r="A817" s="96">
        <v>100281</v>
      </c>
      <c r="B817" s="97" t="s">
        <v>828</v>
      </c>
      <c r="C817" s="97" t="s">
        <v>162</v>
      </c>
      <c r="D817" s="96" t="s">
        <v>987</v>
      </c>
      <c r="E817" s="98">
        <v>3585</v>
      </c>
      <c r="F817" s="99">
        <v>372</v>
      </c>
      <c r="G817" s="98">
        <v>3957</v>
      </c>
      <c r="H817" s="98">
        <v>20778</v>
      </c>
      <c r="I817" s="99">
        <v>12969</v>
      </c>
      <c r="J817" s="98">
        <v>33747</v>
      </c>
      <c r="K817" s="100">
        <v>0.11724999999999999</v>
      </c>
      <c r="M817">
        <f t="shared" si="24"/>
        <v>9.4010614101592116E-2</v>
      </c>
      <c r="N817">
        <f t="shared" si="25"/>
        <v>0.3843008267401547</v>
      </c>
    </row>
    <row r="818" spans="1:14" x14ac:dyDescent="0.2">
      <c r="A818" s="96">
        <v>100284</v>
      </c>
      <c r="B818" s="97" t="s">
        <v>828</v>
      </c>
      <c r="C818" s="97" t="s">
        <v>162</v>
      </c>
      <c r="D818" s="96" t="s">
        <v>988</v>
      </c>
      <c r="E818" s="98">
        <v>12137</v>
      </c>
      <c r="F818" s="99">
        <v>0</v>
      </c>
      <c r="G818" s="98">
        <v>12137</v>
      </c>
      <c r="H818" s="98">
        <v>21746</v>
      </c>
      <c r="I818" s="99">
        <v>0</v>
      </c>
      <c r="J818" s="98">
        <v>21746</v>
      </c>
      <c r="K818" s="100">
        <v>0.55813000000000001</v>
      </c>
      <c r="M818">
        <f t="shared" si="24"/>
        <v>0</v>
      </c>
      <c r="N818">
        <f t="shared" si="25"/>
        <v>0</v>
      </c>
    </row>
    <row r="819" spans="1:14" x14ac:dyDescent="0.2">
      <c r="A819" s="96">
        <v>100285</v>
      </c>
      <c r="B819" s="97" t="s">
        <v>828</v>
      </c>
      <c r="C819" s="97" t="s">
        <v>162</v>
      </c>
      <c r="D819" s="96" t="s">
        <v>989</v>
      </c>
      <c r="E819" s="98">
        <v>1128</v>
      </c>
      <c r="F819" s="99">
        <v>140</v>
      </c>
      <c r="G819" s="98">
        <v>1268</v>
      </c>
      <c r="H819" s="98">
        <v>3701</v>
      </c>
      <c r="I819" s="99">
        <v>2597</v>
      </c>
      <c r="J819" s="98">
        <v>6298</v>
      </c>
      <c r="K819" s="100">
        <v>0.20133000000000001</v>
      </c>
      <c r="M819">
        <f t="shared" si="24"/>
        <v>0.11041009463722397</v>
      </c>
      <c r="N819">
        <f t="shared" si="25"/>
        <v>0.41235312797713558</v>
      </c>
    </row>
    <row r="820" spans="1:14" x14ac:dyDescent="0.2">
      <c r="A820" s="96">
        <v>100286</v>
      </c>
      <c r="B820" s="97" t="s">
        <v>828</v>
      </c>
      <c r="C820" s="97" t="s">
        <v>162</v>
      </c>
      <c r="D820" s="96" t="s">
        <v>990</v>
      </c>
      <c r="E820" s="98">
        <v>454</v>
      </c>
      <c r="F820" s="99">
        <v>0</v>
      </c>
      <c r="G820" s="98">
        <v>454</v>
      </c>
      <c r="H820" s="98">
        <v>15538</v>
      </c>
      <c r="I820" s="99">
        <v>0</v>
      </c>
      <c r="J820" s="98">
        <v>15538</v>
      </c>
      <c r="K820" s="100">
        <v>2.9219999999999999E-2</v>
      </c>
      <c r="M820">
        <f t="shared" si="24"/>
        <v>0</v>
      </c>
      <c r="N820">
        <f t="shared" si="25"/>
        <v>0</v>
      </c>
    </row>
    <row r="821" spans="1:14" x14ac:dyDescent="0.2">
      <c r="A821" s="96">
        <v>100287</v>
      </c>
      <c r="B821" s="97" t="s">
        <v>168</v>
      </c>
      <c r="C821" s="97" t="s">
        <v>162</v>
      </c>
      <c r="D821" s="96" t="s">
        <v>991</v>
      </c>
      <c r="E821" s="98">
        <v>1706</v>
      </c>
      <c r="F821" s="99">
        <v>0</v>
      </c>
      <c r="G821" s="98">
        <v>1706</v>
      </c>
      <c r="H821" s="98">
        <v>20716</v>
      </c>
      <c r="I821" s="99">
        <v>0</v>
      </c>
      <c r="J821" s="98">
        <v>20716</v>
      </c>
      <c r="K821" s="100">
        <v>8.2350000000000007E-2</v>
      </c>
      <c r="M821">
        <f t="shared" si="24"/>
        <v>0</v>
      </c>
      <c r="N821">
        <f t="shared" si="25"/>
        <v>0</v>
      </c>
    </row>
    <row r="822" spans="1:14" x14ac:dyDescent="0.2">
      <c r="A822" s="96">
        <v>100288</v>
      </c>
      <c r="B822" s="97" t="s">
        <v>168</v>
      </c>
      <c r="C822" s="97" t="s">
        <v>162</v>
      </c>
      <c r="D822" s="96" t="s">
        <v>606</v>
      </c>
      <c r="E822" s="98">
        <v>1668</v>
      </c>
      <c r="F822" s="99">
        <v>0</v>
      </c>
      <c r="G822" s="98">
        <v>1668</v>
      </c>
      <c r="H822" s="98">
        <v>9017</v>
      </c>
      <c r="I822" s="99">
        <v>0</v>
      </c>
      <c r="J822" s="98">
        <v>9017</v>
      </c>
      <c r="K822" s="100">
        <v>0.18498000000000001</v>
      </c>
      <c r="M822">
        <f t="shared" si="24"/>
        <v>0</v>
      </c>
      <c r="N822">
        <f t="shared" si="25"/>
        <v>0</v>
      </c>
    </row>
    <row r="823" spans="1:14" x14ac:dyDescent="0.2">
      <c r="A823" s="96">
        <v>100289</v>
      </c>
      <c r="B823" s="97" t="s">
        <v>168</v>
      </c>
      <c r="C823" s="97" t="s">
        <v>162</v>
      </c>
      <c r="D823" s="96" t="s">
        <v>992</v>
      </c>
      <c r="E823" s="98">
        <v>1098</v>
      </c>
      <c r="F823" s="99">
        <v>29</v>
      </c>
      <c r="G823" s="98">
        <v>1127</v>
      </c>
      <c r="H823" s="98">
        <v>15252</v>
      </c>
      <c r="I823" s="99">
        <v>1871</v>
      </c>
      <c r="J823" s="98">
        <v>17123</v>
      </c>
      <c r="K823" s="100">
        <v>6.5820000000000004E-2</v>
      </c>
      <c r="M823">
        <f t="shared" si="24"/>
        <v>2.5732031943212066E-2</v>
      </c>
      <c r="N823">
        <f t="shared" si="25"/>
        <v>0.10926823570635986</v>
      </c>
    </row>
    <row r="824" spans="1:14" x14ac:dyDescent="0.2">
      <c r="A824" s="96">
        <v>100290</v>
      </c>
      <c r="B824" s="97" t="s">
        <v>828</v>
      </c>
      <c r="C824" s="97" t="s">
        <v>162</v>
      </c>
      <c r="D824" s="96" t="s">
        <v>993</v>
      </c>
      <c r="E824" s="98">
        <v>223</v>
      </c>
      <c r="F824" s="99">
        <v>0</v>
      </c>
      <c r="G824" s="98">
        <v>223</v>
      </c>
      <c r="H824" s="98">
        <v>19850</v>
      </c>
      <c r="I824" s="99">
        <v>0</v>
      </c>
      <c r="J824" s="98">
        <v>19850</v>
      </c>
      <c r="K824" s="100">
        <v>1.123E-2</v>
      </c>
      <c r="M824">
        <f t="shared" si="24"/>
        <v>0</v>
      </c>
      <c r="N824">
        <f t="shared" si="25"/>
        <v>0</v>
      </c>
    </row>
    <row r="825" spans="1:14" x14ac:dyDescent="0.2">
      <c r="A825" s="96">
        <v>100291</v>
      </c>
      <c r="B825" s="97" t="s">
        <v>828</v>
      </c>
      <c r="C825" s="97" t="s">
        <v>162</v>
      </c>
      <c r="D825" s="96" t="s">
        <v>994</v>
      </c>
      <c r="E825" s="98">
        <v>512</v>
      </c>
      <c r="F825" s="99">
        <v>35</v>
      </c>
      <c r="G825" s="98">
        <v>547</v>
      </c>
      <c r="H825" s="98">
        <v>11501</v>
      </c>
      <c r="I825" s="99">
        <v>1150</v>
      </c>
      <c r="J825" s="98">
        <v>12651</v>
      </c>
      <c r="K825" s="100">
        <v>4.3240000000000001E-2</v>
      </c>
      <c r="M825">
        <f t="shared" si="24"/>
        <v>6.3985374771480807E-2</v>
      </c>
      <c r="N825">
        <f t="shared" si="25"/>
        <v>9.0901904987748E-2</v>
      </c>
    </row>
    <row r="826" spans="1:14" x14ac:dyDescent="0.2">
      <c r="A826" s="96">
        <v>100292</v>
      </c>
      <c r="B826" s="97" t="s">
        <v>828</v>
      </c>
      <c r="C826" s="97" t="s">
        <v>162</v>
      </c>
      <c r="D826" s="96" t="s">
        <v>995</v>
      </c>
      <c r="E826" s="98">
        <v>156</v>
      </c>
      <c r="F826" s="99">
        <v>0</v>
      </c>
      <c r="G826" s="98">
        <v>156</v>
      </c>
      <c r="H826" s="98">
        <v>5799</v>
      </c>
      <c r="I826" s="99">
        <v>0</v>
      </c>
      <c r="J826" s="98">
        <v>5799</v>
      </c>
      <c r="K826" s="100">
        <v>2.69E-2</v>
      </c>
      <c r="M826">
        <f t="shared" si="24"/>
        <v>0</v>
      </c>
      <c r="N826">
        <f t="shared" si="25"/>
        <v>0</v>
      </c>
    </row>
    <row r="827" spans="1:14" x14ac:dyDescent="0.2">
      <c r="A827" s="96">
        <v>100296</v>
      </c>
      <c r="B827" s="97" t="s">
        <v>828</v>
      </c>
      <c r="C827" s="97" t="s">
        <v>162</v>
      </c>
      <c r="D827" s="96" t="s">
        <v>996</v>
      </c>
      <c r="E827" s="98">
        <v>6610</v>
      </c>
      <c r="F827" s="99">
        <v>145</v>
      </c>
      <c r="G827" s="98">
        <v>6755</v>
      </c>
      <c r="H827" s="98">
        <v>20556</v>
      </c>
      <c r="I827" s="99">
        <v>2226</v>
      </c>
      <c r="J827" s="98">
        <v>22782</v>
      </c>
      <c r="K827" s="100">
        <v>0.29651</v>
      </c>
      <c r="M827">
        <f t="shared" si="24"/>
        <v>2.1465581051073278E-2</v>
      </c>
      <c r="N827">
        <f t="shared" si="25"/>
        <v>9.7708717408480375E-2</v>
      </c>
    </row>
    <row r="828" spans="1:14" x14ac:dyDescent="0.2">
      <c r="A828" s="96">
        <v>100298</v>
      </c>
      <c r="B828" s="97" t="s">
        <v>828</v>
      </c>
      <c r="C828" s="97" t="s">
        <v>162</v>
      </c>
      <c r="D828" s="96" t="s">
        <v>997</v>
      </c>
      <c r="E828" s="98">
        <v>90</v>
      </c>
      <c r="F828" s="99">
        <v>0</v>
      </c>
      <c r="G828" s="98">
        <v>90</v>
      </c>
      <c r="H828" s="98">
        <v>541</v>
      </c>
      <c r="I828" s="99">
        <v>0</v>
      </c>
      <c r="J828" s="98">
        <v>541</v>
      </c>
      <c r="K828" s="100">
        <v>0.16636000000000001</v>
      </c>
      <c r="M828">
        <f t="shared" si="24"/>
        <v>0</v>
      </c>
      <c r="N828">
        <f t="shared" si="25"/>
        <v>0</v>
      </c>
    </row>
    <row r="829" spans="1:14" x14ac:dyDescent="0.2">
      <c r="A829" s="96">
        <v>100299</v>
      </c>
      <c r="B829" s="97" t="s">
        <v>168</v>
      </c>
      <c r="C829" s="97" t="s">
        <v>162</v>
      </c>
      <c r="D829" s="96" t="s">
        <v>998</v>
      </c>
      <c r="E829" s="98">
        <v>140</v>
      </c>
      <c r="F829" s="99">
        <v>0</v>
      </c>
      <c r="G829" s="98">
        <v>140</v>
      </c>
      <c r="H829" s="98">
        <v>5571</v>
      </c>
      <c r="I829" s="99">
        <v>0</v>
      </c>
      <c r="J829" s="98">
        <v>5571</v>
      </c>
      <c r="K829" s="100">
        <v>2.513E-2</v>
      </c>
      <c r="M829">
        <f t="shared" si="24"/>
        <v>0</v>
      </c>
      <c r="N829">
        <f t="shared" si="25"/>
        <v>0</v>
      </c>
    </row>
    <row r="830" spans="1:14" x14ac:dyDescent="0.2">
      <c r="A830" s="96">
        <v>100302</v>
      </c>
      <c r="B830" s="97" t="s">
        <v>828</v>
      </c>
      <c r="C830" s="97" t="s">
        <v>162</v>
      </c>
      <c r="D830" s="96" t="s">
        <v>999</v>
      </c>
      <c r="E830" s="98">
        <v>668</v>
      </c>
      <c r="F830" s="99">
        <v>0</v>
      </c>
      <c r="G830" s="98">
        <v>668</v>
      </c>
      <c r="H830" s="98">
        <v>9249</v>
      </c>
      <c r="I830" s="99">
        <v>0</v>
      </c>
      <c r="J830" s="98">
        <v>9249</v>
      </c>
      <c r="K830" s="100">
        <v>7.2220000000000006E-2</v>
      </c>
      <c r="M830">
        <f t="shared" si="24"/>
        <v>0</v>
      </c>
      <c r="N830">
        <f t="shared" si="25"/>
        <v>0</v>
      </c>
    </row>
    <row r="831" spans="1:14" x14ac:dyDescent="0.2">
      <c r="A831" s="96">
        <v>100303</v>
      </c>
      <c r="B831" s="97" t="s">
        <v>168</v>
      </c>
      <c r="C831" s="97" t="s">
        <v>162</v>
      </c>
      <c r="D831" s="96" t="s">
        <v>1000</v>
      </c>
      <c r="E831" s="98">
        <v>26</v>
      </c>
      <c r="F831" s="99">
        <v>0</v>
      </c>
      <c r="G831" s="98">
        <v>26</v>
      </c>
      <c r="H831" s="98">
        <v>42</v>
      </c>
      <c r="I831" s="99">
        <v>0</v>
      </c>
      <c r="J831" s="98">
        <v>42</v>
      </c>
      <c r="K831" s="100">
        <v>0.61904999999999999</v>
      </c>
      <c r="M831">
        <f t="shared" si="24"/>
        <v>0</v>
      </c>
      <c r="N831">
        <f t="shared" si="25"/>
        <v>0</v>
      </c>
    </row>
    <row r="832" spans="1:14" x14ac:dyDescent="0.2">
      <c r="A832" s="96">
        <v>110001</v>
      </c>
      <c r="B832" s="97" t="s">
        <v>1001</v>
      </c>
      <c r="C832" s="97" t="s">
        <v>162</v>
      </c>
      <c r="D832" s="96" t="s">
        <v>1002</v>
      </c>
      <c r="E832" s="98">
        <v>1978</v>
      </c>
      <c r="F832" s="99">
        <v>20</v>
      </c>
      <c r="G832" s="98">
        <v>1998</v>
      </c>
      <c r="H832" s="98">
        <v>22635</v>
      </c>
      <c r="I832" s="99">
        <v>306</v>
      </c>
      <c r="J832" s="98">
        <v>22941</v>
      </c>
      <c r="K832" s="100">
        <v>8.7090000000000001E-2</v>
      </c>
      <c r="M832">
        <f t="shared" si="24"/>
        <v>1.001001001001001E-2</v>
      </c>
      <c r="N832">
        <f t="shared" si="25"/>
        <v>1.3338564142801098E-2</v>
      </c>
    </row>
    <row r="833" spans="1:14" x14ac:dyDescent="0.2">
      <c r="A833" s="96">
        <v>110002</v>
      </c>
      <c r="B833" s="97" t="s">
        <v>1001</v>
      </c>
      <c r="C833" s="97" t="s">
        <v>162</v>
      </c>
      <c r="D833" s="96" t="s">
        <v>1003</v>
      </c>
      <c r="E833" s="98">
        <v>837</v>
      </c>
      <c r="F833" s="99">
        <v>62</v>
      </c>
      <c r="G833" s="98">
        <v>899</v>
      </c>
      <c r="H833" s="98">
        <v>7580</v>
      </c>
      <c r="I833" s="99">
        <v>1120</v>
      </c>
      <c r="J833" s="98">
        <v>8700</v>
      </c>
      <c r="K833" s="100">
        <v>0.10333000000000001</v>
      </c>
      <c r="M833">
        <f t="shared" si="24"/>
        <v>6.8965517241379309E-2</v>
      </c>
      <c r="N833">
        <f t="shared" si="25"/>
        <v>0.12873563218390804</v>
      </c>
    </row>
    <row r="834" spans="1:14" x14ac:dyDescent="0.2">
      <c r="A834" s="96">
        <v>110003</v>
      </c>
      <c r="B834" s="97" t="s">
        <v>1001</v>
      </c>
      <c r="C834" s="97" t="s">
        <v>162</v>
      </c>
      <c r="D834" s="96" t="s">
        <v>1004</v>
      </c>
      <c r="E834" s="98">
        <v>2252</v>
      </c>
      <c r="F834" s="99">
        <v>43</v>
      </c>
      <c r="G834" s="98">
        <v>2295</v>
      </c>
      <c r="H834" s="98">
        <v>17897</v>
      </c>
      <c r="I834" s="99">
        <v>479</v>
      </c>
      <c r="J834" s="98">
        <v>18376</v>
      </c>
      <c r="K834" s="100">
        <v>0.12489</v>
      </c>
      <c r="M834">
        <f t="shared" si="24"/>
        <v>1.8736383442265796E-2</v>
      </c>
      <c r="N834">
        <f t="shared" si="25"/>
        <v>2.606660861993905E-2</v>
      </c>
    </row>
    <row r="835" spans="1:14" x14ac:dyDescent="0.2">
      <c r="A835" s="96">
        <v>110004</v>
      </c>
      <c r="B835" s="97" t="s">
        <v>360</v>
      </c>
      <c r="C835" s="97" t="s">
        <v>162</v>
      </c>
      <c r="D835" s="96" t="s">
        <v>1005</v>
      </c>
      <c r="E835" s="98">
        <v>1242</v>
      </c>
      <c r="F835" s="99">
        <v>0</v>
      </c>
      <c r="G835" s="98">
        <v>1242</v>
      </c>
      <c r="H835" s="98">
        <v>13426</v>
      </c>
      <c r="I835" s="99">
        <v>0</v>
      </c>
      <c r="J835" s="98">
        <v>13426</v>
      </c>
      <c r="K835" s="100">
        <v>9.2509999999999995E-2</v>
      </c>
      <c r="M835">
        <f t="shared" si="24"/>
        <v>0</v>
      </c>
      <c r="N835">
        <f t="shared" si="25"/>
        <v>0</v>
      </c>
    </row>
    <row r="836" spans="1:14" x14ac:dyDescent="0.2">
      <c r="A836" s="96">
        <v>110005</v>
      </c>
      <c r="B836" s="97" t="s">
        <v>1001</v>
      </c>
      <c r="C836" s="97" t="s">
        <v>162</v>
      </c>
      <c r="D836" s="96" t="s">
        <v>1006</v>
      </c>
      <c r="E836" s="98">
        <v>743</v>
      </c>
      <c r="F836" s="99">
        <v>0</v>
      </c>
      <c r="G836" s="98">
        <v>743</v>
      </c>
      <c r="H836" s="98">
        <v>14418</v>
      </c>
      <c r="I836" s="99">
        <v>280</v>
      </c>
      <c r="J836" s="98">
        <v>14698</v>
      </c>
      <c r="K836" s="100">
        <v>5.0549999999999998E-2</v>
      </c>
      <c r="M836">
        <f t="shared" ref="M836:M899" si="26">F836/G836</f>
        <v>0</v>
      </c>
      <c r="N836">
        <f t="shared" ref="N836:N899" si="27">I836/J836</f>
        <v>1.9050210913049394E-2</v>
      </c>
    </row>
    <row r="837" spans="1:14" x14ac:dyDescent="0.2">
      <c r="A837" s="96">
        <v>110006</v>
      </c>
      <c r="B837" s="97" t="s">
        <v>1001</v>
      </c>
      <c r="C837" s="97" t="s">
        <v>162</v>
      </c>
      <c r="D837" s="96" t="s">
        <v>1007</v>
      </c>
      <c r="E837" s="98">
        <v>1265</v>
      </c>
      <c r="F837" s="99">
        <v>0</v>
      </c>
      <c r="G837" s="98">
        <v>1265</v>
      </c>
      <c r="H837" s="98">
        <v>11966</v>
      </c>
      <c r="I837" s="99">
        <v>9</v>
      </c>
      <c r="J837" s="98">
        <v>11975</v>
      </c>
      <c r="K837" s="100">
        <v>0.10564</v>
      </c>
      <c r="M837">
        <f t="shared" si="26"/>
        <v>0</v>
      </c>
      <c r="N837">
        <f t="shared" si="27"/>
        <v>7.5156576200417541E-4</v>
      </c>
    </row>
    <row r="838" spans="1:14" x14ac:dyDescent="0.2">
      <c r="A838" s="96">
        <v>110007</v>
      </c>
      <c r="B838" s="97" t="s">
        <v>1001</v>
      </c>
      <c r="C838" s="97" t="s">
        <v>162</v>
      </c>
      <c r="D838" s="96" t="s">
        <v>1008</v>
      </c>
      <c r="E838" s="98">
        <v>6168</v>
      </c>
      <c r="F838" s="99">
        <v>344</v>
      </c>
      <c r="G838" s="98">
        <v>6512</v>
      </c>
      <c r="H838" s="98">
        <v>37937</v>
      </c>
      <c r="I838" s="99">
        <v>1988</v>
      </c>
      <c r="J838" s="98">
        <v>39925</v>
      </c>
      <c r="K838" s="100">
        <v>0.16311</v>
      </c>
      <c r="M838">
        <f t="shared" si="26"/>
        <v>5.2825552825552825E-2</v>
      </c>
      <c r="N838">
        <f t="shared" si="27"/>
        <v>4.9793362554790228E-2</v>
      </c>
    </row>
    <row r="839" spans="1:14" x14ac:dyDescent="0.2">
      <c r="A839" s="96">
        <v>110008</v>
      </c>
      <c r="B839" s="97" t="s">
        <v>1009</v>
      </c>
      <c r="C839" s="97" t="s">
        <v>162</v>
      </c>
      <c r="D839" s="96" t="s">
        <v>1010</v>
      </c>
      <c r="E839" s="98">
        <v>496</v>
      </c>
      <c r="F839" s="99">
        <v>21</v>
      </c>
      <c r="G839" s="98">
        <v>517</v>
      </c>
      <c r="H839" s="98">
        <v>6877</v>
      </c>
      <c r="I839" s="99">
        <v>196</v>
      </c>
      <c r="J839" s="98">
        <v>7073</v>
      </c>
      <c r="K839" s="100">
        <v>7.3090000000000002E-2</v>
      </c>
      <c r="M839">
        <f t="shared" si="26"/>
        <v>4.0618955512572531E-2</v>
      </c>
      <c r="N839">
        <f t="shared" si="27"/>
        <v>2.7711013714124134E-2</v>
      </c>
    </row>
    <row r="840" spans="1:14" x14ac:dyDescent="0.2">
      <c r="A840" s="96">
        <v>110010</v>
      </c>
      <c r="B840" s="97" t="s">
        <v>1001</v>
      </c>
      <c r="C840" s="97" t="s">
        <v>162</v>
      </c>
      <c r="D840" s="96" t="s">
        <v>1011</v>
      </c>
      <c r="E840" s="98">
        <v>4793</v>
      </c>
      <c r="F840" s="99">
        <v>179</v>
      </c>
      <c r="G840" s="98">
        <v>4972</v>
      </c>
      <c r="H840" s="98">
        <v>60582</v>
      </c>
      <c r="I840" s="99">
        <v>4062</v>
      </c>
      <c r="J840" s="98">
        <v>64644</v>
      </c>
      <c r="K840" s="100">
        <v>7.6910000000000006E-2</v>
      </c>
      <c r="M840">
        <f t="shared" si="26"/>
        <v>3.6001609010458568E-2</v>
      </c>
      <c r="N840">
        <f t="shared" si="27"/>
        <v>6.2836458139966592E-2</v>
      </c>
    </row>
    <row r="841" spans="1:14" x14ac:dyDescent="0.2">
      <c r="A841" s="96">
        <v>110011</v>
      </c>
      <c r="B841" s="97" t="s">
        <v>1009</v>
      </c>
      <c r="C841" s="97" t="s">
        <v>162</v>
      </c>
      <c r="D841" s="96" t="s">
        <v>1012</v>
      </c>
      <c r="E841" s="98">
        <v>1573</v>
      </c>
      <c r="F841" s="99">
        <v>0</v>
      </c>
      <c r="G841" s="98">
        <v>1573</v>
      </c>
      <c r="H841" s="98">
        <v>15353</v>
      </c>
      <c r="I841" s="99">
        <v>0</v>
      </c>
      <c r="J841" s="98">
        <v>15353</v>
      </c>
      <c r="K841" s="100">
        <v>0.10246</v>
      </c>
      <c r="M841">
        <f t="shared" si="26"/>
        <v>0</v>
      </c>
      <c r="N841">
        <f t="shared" si="27"/>
        <v>0</v>
      </c>
    </row>
    <row r="842" spans="1:14" x14ac:dyDescent="0.2">
      <c r="A842" s="96">
        <v>110015</v>
      </c>
      <c r="B842" s="97" t="s">
        <v>1001</v>
      </c>
      <c r="C842" s="97" t="s">
        <v>162</v>
      </c>
      <c r="D842" s="96" t="s">
        <v>1013</v>
      </c>
      <c r="E842" s="98">
        <v>407</v>
      </c>
      <c r="F842" s="99">
        <v>0</v>
      </c>
      <c r="G842" s="98">
        <v>407</v>
      </c>
      <c r="H842" s="98">
        <v>3673</v>
      </c>
      <c r="I842" s="99">
        <v>0</v>
      </c>
      <c r="J842" s="98">
        <v>3673</v>
      </c>
      <c r="K842" s="100">
        <v>0.11081000000000001</v>
      </c>
      <c r="M842">
        <f t="shared" si="26"/>
        <v>0</v>
      </c>
      <c r="N842">
        <f t="shared" si="27"/>
        <v>0</v>
      </c>
    </row>
    <row r="843" spans="1:14" x14ac:dyDescent="0.2">
      <c r="A843" s="96">
        <v>110016</v>
      </c>
      <c r="B843" s="97" t="s">
        <v>1001</v>
      </c>
      <c r="C843" s="97" t="s">
        <v>162</v>
      </c>
      <c r="D843" s="96" t="s">
        <v>1014</v>
      </c>
      <c r="E843" s="98">
        <v>1447</v>
      </c>
      <c r="F843" s="99">
        <v>169</v>
      </c>
      <c r="G843" s="98">
        <v>1616</v>
      </c>
      <c r="H843" s="98">
        <v>13878</v>
      </c>
      <c r="I843" s="99">
        <v>1349</v>
      </c>
      <c r="J843" s="98">
        <v>15227</v>
      </c>
      <c r="K843" s="100">
        <v>0.10613</v>
      </c>
      <c r="M843">
        <f t="shared" si="26"/>
        <v>0.10457920792079207</v>
      </c>
      <c r="N843">
        <f t="shared" si="27"/>
        <v>8.8592631509818082E-2</v>
      </c>
    </row>
    <row r="844" spans="1:14" x14ac:dyDescent="0.2">
      <c r="A844" s="96">
        <v>110018</v>
      </c>
      <c r="B844" s="97" t="s">
        <v>1001</v>
      </c>
      <c r="C844" s="97" t="s">
        <v>162</v>
      </c>
      <c r="D844" s="96" t="s">
        <v>1015</v>
      </c>
      <c r="E844" s="98">
        <v>817</v>
      </c>
      <c r="F844" s="99">
        <v>0</v>
      </c>
      <c r="G844" s="98">
        <v>817</v>
      </c>
      <c r="H844" s="98">
        <v>10653</v>
      </c>
      <c r="I844" s="99">
        <v>118</v>
      </c>
      <c r="J844" s="98">
        <v>10771</v>
      </c>
      <c r="K844" s="100">
        <v>7.5850000000000001E-2</v>
      </c>
      <c r="M844">
        <f t="shared" si="26"/>
        <v>0</v>
      </c>
      <c r="N844">
        <f t="shared" si="27"/>
        <v>1.0955343050784515E-2</v>
      </c>
    </row>
    <row r="845" spans="1:14" x14ac:dyDescent="0.2">
      <c r="A845" s="96">
        <v>110020</v>
      </c>
      <c r="B845" s="97" t="s">
        <v>1001</v>
      </c>
      <c r="C845" s="97" t="s">
        <v>162</v>
      </c>
      <c r="D845" s="96" t="s">
        <v>1016</v>
      </c>
      <c r="E845" s="98">
        <v>321</v>
      </c>
      <c r="F845" s="99">
        <v>0</v>
      </c>
      <c r="G845" s="98">
        <v>321</v>
      </c>
      <c r="H845" s="98">
        <v>6016</v>
      </c>
      <c r="I845" s="99">
        <v>0</v>
      </c>
      <c r="J845" s="98">
        <v>6016</v>
      </c>
      <c r="K845" s="100">
        <v>5.3359999999999998E-2</v>
      </c>
      <c r="M845">
        <f t="shared" si="26"/>
        <v>0</v>
      </c>
      <c r="N845">
        <f t="shared" si="27"/>
        <v>0</v>
      </c>
    </row>
    <row r="846" spans="1:14" x14ac:dyDescent="0.2">
      <c r="A846" s="96">
        <v>110023</v>
      </c>
      <c r="B846" s="97" t="s">
        <v>1001</v>
      </c>
      <c r="C846" s="97" t="s">
        <v>162</v>
      </c>
      <c r="D846" s="96" t="s">
        <v>1017</v>
      </c>
      <c r="E846" s="98">
        <v>650</v>
      </c>
      <c r="F846" s="99">
        <v>0</v>
      </c>
      <c r="G846" s="98">
        <v>650</v>
      </c>
      <c r="H846" s="98">
        <v>8078</v>
      </c>
      <c r="I846" s="99">
        <v>0</v>
      </c>
      <c r="J846" s="98">
        <v>8078</v>
      </c>
      <c r="K846" s="100">
        <v>8.047E-2</v>
      </c>
      <c r="M846">
        <f t="shared" si="26"/>
        <v>0</v>
      </c>
      <c r="N846">
        <f t="shared" si="27"/>
        <v>0</v>
      </c>
    </row>
    <row r="847" spans="1:14" x14ac:dyDescent="0.2">
      <c r="A847" s="96">
        <v>110024</v>
      </c>
      <c r="B847" s="97" t="s">
        <v>1001</v>
      </c>
      <c r="C847" s="97" t="s">
        <v>162</v>
      </c>
      <c r="D847" s="96" t="s">
        <v>1018</v>
      </c>
      <c r="E847" s="98">
        <v>3419</v>
      </c>
      <c r="F847" s="99">
        <v>0</v>
      </c>
      <c r="G847" s="98">
        <v>3419</v>
      </c>
      <c r="H847" s="98">
        <v>31039</v>
      </c>
      <c r="I847" s="99">
        <v>0</v>
      </c>
      <c r="J847" s="98">
        <v>31039</v>
      </c>
      <c r="K847" s="100">
        <v>0.11015</v>
      </c>
      <c r="M847">
        <f t="shared" si="26"/>
        <v>0</v>
      </c>
      <c r="N847">
        <f t="shared" si="27"/>
        <v>0</v>
      </c>
    </row>
    <row r="848" spans="1:14" x14ac:dyDescent="0.2">
      <c r="A848" s="96">
        <v>110025</v>
      </c>
      <c r="B848" s="97" t="s">
        <v>1001</v>
      </c>
      <c r="C848" s="97" t="s">
        <v>162</v>
      </c>
      <c r="D848" s="96" t="s">
        <v>1019</v>
      </c>
      <c r="E848" s="98">
        <v>3305</v>
      </c>
      <c r="F848" s="99">
        <v>0</v>
      </c>
      <c r="G848" s="98">
        <v>3305</v>
      </c>
      <c r="H848" s="98">
        <v>27961</v>
      </c>
      <c r="I848" s="99">
        <v>0</v>
      </c>
      <c r="J848" s="98">
        <v>27961</v>
      </c>
      <c r="K848" s="100">
        <v>0.1182</v>
      </c>
      <c r="M848">
        <f t="shared" si="26"/>
        <v>0</v>
      </c>
      <c r="N848">
        <f t="shared" si="27"/>
        <v>0</v>
      </c>
    </row>
    <row r="849" spans="1:14" x14ac:dyDescent="0.2">
      <c r="A849" s="96">
        <v>110026</v>
      </c>
      <c r="B849" s="97" t="s">
        <v>1001</v>
      </c>
      <c r="C849" s="97" t="s">
        <v>162</v>
      </c>
      <c r="D849" s="96" t="s">
        <v>1020</v>
      </c>
      <c r="E849" s="98">
        <v>320</v>
      </c>
      <c r="F849" s="99">
        <v>18</v>
      </c>
      <c r="G849" s="98">
        <v>338</v>
      </c>
      <c r="H849" s="98">
        <v>3547</v>
      </c>
      <c r="I849" s="99">
        <v>189</v>
      </c>
      <c r="J849" s="98">
        <v>3736</v>
      </c>
      <c r="K849" s="100">
        <v>9.0469999999999995E-2</v>
      </c>
      <c r="M849">
        <f t="shared" si="26"/>
        <v>5.3254437869822487E-2</v>
      </c>
      <c r="N849">
        <f t="shared" si="27"/>
        <v>5.0588865096359743E-2</v>
      </c>
    </row>
    <row r="850" spans="1:14" x14ac:dyDescent="0.2">
      <c r="A850" s="96">
        <v>110027</v>
      </c>
      <c r="B850" s="97" t="s">
        <v>1001</v>
      </c>
      <c r="C850" s="97" t="s">
        <v>162</v>
      </c>
      <c r="D850" s="96" t="s">
        <v>1021</v>
      </c>
      <c r="E850" s="98">
        <v>645</v>
      </c>
      <c r="F850" s="99">
        <v>0</v>
      </c>
      <c r="G850" s="98">
        <v>645</v>
      </c>
      <c r="H850" s="98">
        <v>3846</v>
      </c>
      <c r="I850" s="99">
        <v>0</v>
      </c>
      <c r="J850" s="98">
        <v>3846</v>
      </c>
      <c r="K850" s="100">
        <v>0.16771</v>
      </c>
      <c r="M850">
        <f t="shared" si="26"/>
        <v>0</v>
      </c>
      <c r="N850">
        <f t="shared" si="27"/>
        <v>0</v>
      </c>
    </row>
    <row r="851" spans="1:14" x14ac:dyDescent="0.2">
      <c r="A851" s="96">
        <v>110028</v>
      </c>
      <c r="B851" s="97" t="s">
        <v>1001</v>
      </c>
      <c r="C851" s="97" t="s">
        <v>162</v>
      </c>
      <c r="D851" s="96" t="s">
        <v>1022</v>
      </c>
      <c r="E851" s="98">
        <v>5429</v>
      </c>
      <c r="F851" s="99">
        <v>2</v>
      </c>
      <c r="G851" s="98">
        <v>5431</v>
      </c>
      <c r="H851" s="98">
        <v>60921</v>
      </c>
      <c r="I851" s="99">
        <v>61</v>
      </c>
      <c r="J851" s="98">
        <v>60982</v>
      </c>
      <c r="K851" s="100">
        <v>8.906E-2</v>
      </c>
      <c r="M851">
        <f t="shared" si="26"/>
        <v>3.6825630638924689E-4</v>
      </c>
      <c r="N851">
        <f t="shared" si="27"/>
        <v>1.0002951690662818E-3</v>
      </c>
    </row>
    <row r="852" spans="1:14" x14ac:dyDescent="0.2">
      <c r="A852" s="96">
        <v>110029</v>
      </c>
      <c r="B852" s="97" t="s">
        <v>1001</v>
      </c>
      <c r="C852" s="97" t="s">
        <v>162</v>
      </c>
      <c r="D852" s="96" t="s">
        <v>1023</v>
      </c>
      <c r="E852" s="98">
        <v>3195</v>
      </c>
      <c r="F852" s="99">
        <v>0</v>
      </c>
      <c r="G852" s="98">
        <v>3195</v>
      </c>
      <c r="H852" s="98">
        <v>47990</v>
      </c>
      <c r="I852" s="99">
        <v>11</v>
      </c>
      <c r="J852" s="98">
        <v>48001</v>
      </c>
      <c r="K852" s="100">
        <v>6.6559999999999994E-2</v>
      </c>
      <c r="M852">
        <f t="shared" si="26"/>
        <v>0</v>
      </c>
      <c r="N852">
        <f t="shared" si="27"/>
        <v>2.2916189246057373E-4</v>
      </c>
    </row>
    <row r="853" spans="1:14" x14ac:dyDescent="0.2">
      <c r="A853" s="96">
        <v>110030</v>
      </c>
      <c r="B853" s="97" t="s">
        <v>168</v>
      </c>
      <c r="C853" s="97" t="s">
        <v>162</v>
      </c>
      <c r="D853" s="96" t="s">
        <v>1024</v>
      </c>
      <c r="E853" s="98">
        <v>1105</v>
      </c>
      <c r="F853" s="99">
        <v>0</v>
      </c>
      <c r="G853" s="98">
        <v>1105</v>
      </c>
      <c r="H853" s="98">
        <v>13076</v>
      </c>
      <c r="I853" s="99">
        <v>84</v>
      </c>
      <c r="J853" s="98">
        <v>13160</v>
      </c>
      <c r="K853" s="100">
        <v>8.3970000000000003E-2</v>
      </c>
      <c r="M853">
        <f t="shared" si="26"/>
        <v>0</v>
      </c>
      <c r="N853">
        <f t="shared" si="27"/>
        <v>6.382978723404255E-3</v>
      </c>
    </row>
    <row r="854" spans="1:14" x14ac:dyDescent="0.2">
      <c r="A854" s="96">
        <v>110031</v>
      </c>
      <c r="B854" s="97" t="s">
        <v>168</v>
      </c>
      <c r="C854" s="97" t="s">
        <v>162</v>
      </c>
      <c r="D854" s="96" t="s">
        <v>1025</v>
      </c>
      <c r="E854" s="98">
        <v>2336</v>
      </c>
      <c r="F854" s="99">
        <v>0</v>
      </c>
      <c r="G854" s="98">
        <v>2336</v>
      </c>
      <c r="H854" s="98">
        <v>20427</v>
      </c>
      <c r="I854" s="99">
        <v>0</v>
      </c>
      <c r="J854" s="98">
        <v>20427</v>
      </c>
      <c r="K854" s="100">
        <v>0.11436</v>
      </c>
      <c r="M854">
        <f t="shared" si="26"/>
        <v>0</v>
      </c>
      <c r="N854">
        <f t="shared" si="27"/>
        <v>0</v>
      </c>
    </row>
    <row r="855" spans="1:14" x14ac:dyDescent="0.2">
      <c r="A855" s="96">
        <v>110032</v>
      </c>
      <c r="B855" s="97" t="s">
        <v>1001</v>
      </c>
      <c r="C855" s="97" t="s">
        <v>162</v>
      </c>
      <c r="D855" s="96" t="s">
        <v>1026</v>
      </c>
      <c r="E855" s="98">
        <v>765</v>
      </c>
      <c r="F855" s="99">
        <v>0</v>
      </c>
      <c r="G855" s="98">
        <v>765</v>
      </c>
      <c r="H855" s="98">
        <v>8132</v>
      </c>
      <c r="I855" s="99">
        <v>0</v>
      </c>
      <c r="J855" s="98">
        <v>8132</v>
      </c>
      <c r="K855" s="100">
        <v>9.4070000000000001E-2</v>
      </c>
      <c r="M855">
        <f t="shared" si="26"/>
        <v>0</v>
      </c>
      <c r="N855">
        <f t="shared" si="27"/>
        <v>0</v>
      </c>
    </row>
    <row r="856" spans="1:14" x14ac:dyDescent="0.2">
      <c r="A856" s="96">
        <v>110033</v>
      </c>
      <c r="B856" s="97" t="s">
        <v>168</v>
      </c>
      <c r="C856" s="97" t="s">
        <v>162</v>
      </c>
      <c r="D856" s="96" t="s">
        <v>1027</v>
      </c>
      <c r="E856" s="98">
        <v>84</v>
      </c>
      <c r="F856" s="99">
        <v>0</v>
      </c>
      <c r="G856" s="98">
        <v>84</v>
      </c>
      <c r="H856" s="98">
        <v>1023</v>
      </c>
      <c r="I856" s="99">
        <v>0</v>
      </c>
      <c r="J856" s="98">
        <v>1023</v>
      </c>
      <c r="K856" s="100">
        <v>8.2110000000000002E-2</v>
      </c>
      <c r="M856">
        <f t="shared" si="26"/>
        <v>0</v>
      </c>
      <c r="N856">
        <f t="shared" si="27"/>
        <v>0</v>
      </c>
    </row>
    <row r="857" spans="1:14" x14ac:dyDescent="0.2">
      <c r="A857" s="96">
        <v>110034</v>
      </c>
      <c r="B857" s="97" t="s">
        <v>1001</v>
      </c>
      <c r="C857" s="97" t="s">
        <v>162</v>
      </c>
      <c r="D857" s="96" t="s">
        <v>1028</v>
      </c>
      <c r="E857" s="98">
        <v>4465</v>
      </c>
      <c r="F857" s="99">
        <v>420</v>
      </c>
      <c r="G857" s="98">
        <v>4885</v>
      </c>
      <c r="H857" s="98">
        <v>28974</v>
      </c>
      <c r="I857" s="99">
        <v>2937</v>
      </c>
      <c r="J857" s="98">
        <v>31911</v>
      </c>
      <c r="K857" s="100">
        <v>0.15307999999999999</v>
      </c>
      <c r="M857">
        <f t="shared" si="26"/>
        <v>8.5977482088024568E-2</v>
      </c>
      <c r="N857">
        <f t="shared" si="27"/>
        <v>9.2037228541882107E-2</v>
      </c>
    </row>
    <row r="858" spans="1:14" x14ac:dyDescent="0.2">
      <c r="A858" s="96">
        <v>110035</v>
      </c>
      <c r="B858" s="97" t="s">
        <v>1001</v>
      </c>
      <c r="C858" s="97" t="s">
        <v>162</v>
      </c>
      <c r="D858" s="96" t="s">
        <v>1029</v>
      </c>
      <c r="E858" s="98">
        <v>3663</v>
      </c>
      <c r="F858" s="99">
        <v>69</v>
      </c>
      <c r="G858" s="98">
        <v>3732</v>
      </c>
      <c r="H858" s="98">
        <v>72294</v>
      </c>
      <c r="I858" s="99">
        <v>2975</v>
      </c>
      <c r="J858" s="98">
        <v>75269</v>
      </c>
      <c r="K858" s="100">
        <v>4.9579999999999999E-2</v>
      </c>
      <c r="M858">
        <f t="shared" si="26"/>
        <v>1.8488745980707395E-2</v>
      </c>
      <c r="N858">
        <f t="shared" si="27"/>
        <v>3.9524904010947402E-2</v>
      </c>
    </row>
    <row r="859" spans="1:14" x14ac:dyDescent="0.2">
      <c r="A859" s="96">
        <v>110036</v>
      </c>
      <c r="B859" s="97" t="s">
        <v>1001</v>
      </c>
      <c r="C859" s="97" t="s">
        <v>162</v>
      </c>
      <c r="D859" s="96" t="s">
        <v>1030</v>
      </c>
      <c r="E859" s="98">
        <v>3999</v>
      </c>
      <c r="F859" s="99">
        <v>149</v>
      </c>
      <c r="G859" s="98">
        <v>4148</v>
      </c>
      <c r="H859" s="98">
        <v>38470</v>
      </c>
      <c r="I859" s="99">
        <v>1210</v>
      </c>
      <c r="J859" s="98">
        <v>39680</v>
      </c>
      <c r="K859" s="100">
        <v>0.10453999999999999</v>
      </c>
      <c r="M859">
        <f t="shared" si="26"/>
        <v>3.592092574734812E-2</v>
      </c>
      <c r="N859">
        <f t="shared" si="27"/>
        <v>3.0493951612903226E-2</v>
      </c>
    </row>
    <row r="860" spans="1:14" x14ac:dyDescent="0.2">
      <c r="A860" s="96">
        <v>110038</v>
      </c>
      <c r="B860" s="97" t="s">
        <v>1001</v>
      </c>
      <c r="C860" s="97" t="s">
        <v>162</v>
      </c>
      <c r="D860" s="96" t="s">
        <v>1031</v>
      </c>
      <c r="E860" s="98">
        <v>4438</v>
      </c>
      <c r="F860" s="99">
        <v>155</v>
      </c>
      <c r="G860" s="98">
        <v>4593</v>
      </c>
      <c r="H860" s="98">
        <v>25611</v>
      </c>
      <c r="I860" s="99">
        <v>1154</v>
      </c>
      <c r="J860" s="98">
        <v>26765</v>
      </c>
      <c r="K860" s="100">
        <v>0.1716</v>
      </c>
      <c r="M860">
        <f t="shared" si="26"/>
        <v>3.3747006313956017E-2</v>
      </c>
      <c r="N860">
        <f t="shared" si="27"/>
        <v>4.3116009714178963E-2</v>
      </c>
    </row>
    <row r="861" spans="1:14" x14ac:dyDescent="0.2">
      <c r="A861" s="96">
        <v>110039</v>
      </c>
      <c r="B861" s="97" t="s">
        <v>1001</v>
      </c>
      <c r="C861" s="97" t="s">
        <v>162</v>
      </c>
      <c r="D861" s="96" t="s">
        <v>1032</v>
      </c>
      <c r="E861" s="98">
        <v>703</v>
      </c>
      <c r="F861" s="99">
        <v>0</v>
      </c>
      <c r="G861" s="98">
        <v>703</v>
      </c>
      <c r="H861" s="98">
        <v>8232</v>
      </c>
      <c r="I861" s="99">
        <v>0</v>
      </c>
      <c r="J861" s="98">
        <v>8232</v>
      </c>
      <c r="K861" s="100">
        <v>8.5400000000000004E-2</v>
      </c>
      <c r="M861">
        <f t="shared" si="26"/>
        <v>0</v>
      </c>
      <c r="N861">
        <f t="shared" si="27"/>
        <v>0</v>
      </c>
    </row>
    <row r="862" spans="1:14" x14ac:dyDescent="0.2">
      <c r="A862" s="96">
        <v>110040</v>
      </c>
      <c r="B862" s="97" t="s">
        <v>1001</v>
      </c>
      <c r="C862" s="97" t="s">
        <v>162</v>
      </c>
      <c r="D862" s="96" t="s">
        <v>1033</v>
      </c>
      <c r="E862" s="98">
        <v>405</v>
      </c>
      <c r="F862" s="99">
        <v>19</v>
      </c>
      <c r="G862" s="98">
        <v>424</v>
      </c>
      <c r="H862" s="98">
        <v>3103</v>
      </c>
      <c r="I862" s="99">
        <v>270</v>
      </c>
      <c r="J862" s="98">
        <v>3373</v>
      </c>
      <c r="K862" s="100">
        <v>0.12570000000000001</v>
      </c>
      <c r="M862">
        <f t="shared" si="26"/>
        <v>4.4811320754716978E-2</v>
      </c>
      <c r="N862">
        <f t="shared" si="27"/>
        <v>8.0047435517343613E-2</v>
      </c>
    </row>
    <row r="863" spans="1:14" x14ac:dyDescent="0.2">
      <c r="A863" s="96">
        <v>110041</v>
      </c>
      <c r="B863" s="97" t="s">
        <v>1001</v>
      </c>
      <c r="C863" s="97" t="s">
        <v>162</v>
      </c>
      <c r="D863" s="96" t="s">
        <v>1034</v>
      </c>
      <c r="E863" s="98">
        <v>266</v>
      </c>
      <c r="F863" s="99">
        <v>0</v>
      </c>
      <c r="G863" s="98">
        <v>266</v>
      </c>
      <c r="H863" s="98">
        <v>4291</v>
      </c>
      <c r="I863" s="99">
        <v>213</v>
      </c>
      <c r="J863" s="98">
        <v>4504</v>
      </c>
      <c r="K863" s="100">
        <v>5.9060000000000001E-2</v>
      </c>
      <c r="M863">
        <f t="shared" si="26"/>
        <v>0</v>
      </c>
      <c r="N863">
        <f t="shared" si="27"/>
        <v>4.7291296625222023E-2</v>
      </c>
    </row>
    <row r="864" spans="1:14" x14ac:dyDescent="0.2">
      <c r="A864" s="96">
        <v>110042</v>
      </c>
      <c r="B864" s="97" t="s">
        <v>1001</v>
      </c>
      <c r="C864" s="97" t="s">
        <v>162</v>
      </c>
      <c r="D864" s="96" t="s">
        <v>1035</v>
      </c>
      <c r="E864" s="98">
        <v>266</v>
      </c>
      <c r="F864" s="99">
        <v>19</v>
      </c>
      <c r="G864" s="98">
        <v>285</v>
      </c>
      <c r="H864" s="98">
        <v>2927</v>
      </c>
      <c r="I864" s="99">
        <v>210</v>
      </c>
      <c r="J864" s="98">
        <v>3137</v>
      </c>
      <c r="K864" s="100">
        <v>9.085E-2</v>
      </c>
      <c r="M864">
        <f t="shared" si="26"/>
        <v>6.6666666666666666E-2</v>
      </c>
      <c r="N864">
        <f t="shared" si="27"/>
        <v>6.6942939113803002E-2</v>
      </c>
    </row>
    <row r="865" spans="1:14" x14ac:dyDescent="0.2">
      <c r="A865" s="96">
        <v>110043</v>
      </c>
      <c r="B865" s="97" t="s">
        <v>1001</v>
      </c>
      <c r="C865" s="97" t="s">
        <v>162</v>
      </c>
      <c r="D865" s="96" t="s">
        <v>1036</v>
      </c>
      <c r="E865" s="98">
        <v>2323</v>
      </c>
      <c r="F865" s="99">
        <v>0</v>
      </c>
      <c r="G865" s="98">
        <v>2323</v>
      </c>
      <c r="H865" s="98">
        <v>31485</v>
      </c>
      <c r="I865" s="99">
        <v>5</v>
      </c>
      <c r="J865" s="98">
        <v>31490</v>
      </c>
      <c r="K865" s="100">
        <v>7.3770000000000002E-2</v>
      </c>
      <c r="M865">
        <f t="shared" si="26"/>
        <v>0</v>
      </c>
      <c r="N865">
        <f t="shared" si="27"/>
        <v>1.5878056525881233E-4</v>
      </c>
    </row>
    <row r="866" spans="1:14" x14ac:dyDescent="0.2">
      <c r="A866" s="96">
        <v>110044</v>
      </c>
      <c r="B866" s="97" t="s">
        <v>1001</v>
      </c>
      <c r="C866" s="97" t="s">
        <v>162</v>
      </c>
      <c r="D866" s="96" t="s">
        <v>1037</v>
      </c>
      <c r="E866" s="98">
        <v>425</v>
      </c>
      <c r="F866" s="99">
        <v>0</v>
      </c>
      <c r="G866" s="98">
        <v>425</v>
      </c>
      <c r="H866" s="98">
        <v>2538</v>
      </c>
      <c r="I866" s="99">
        <v>0</v>
      </c>
      <c r="J866" s="98">
        <v>2538</v>
      </c>
      <c r="K866" s="100">
        <v>0.16744999999999999</v>
      </c>
      <c r="M866">
        <f t="shared" si="26"/>
        <v>0</v>
      </c>
      <c r="N866">
        <f t="shared" si="27"/>
        <v>0</v>
      </c>
    </row>
    <row r="867" spans="1:14" x14ac:dyDescent="0.2">
      <c r="A867" s="96">
        <v>110045</v>
      </c>
      <c r="B867" s="97" t="s">
        <v>1001</v>
      </c>
      <c r="C867" s="97" t="s">
        <v>162</v>
      </c>
      <c r="D867" s="96" t="s">
        <v>1038</v>
      </c>
      <c r="E867" s="98">
        <v>286</v>
      </c>
      <c r="F867" s="99">
        <v>0</v>
      </c>
      <c r="G867" s="98">
        <v>286</v>
      </c>
      <c r="H867" s="98">
        <v>2195</v>
      </c>
      <c r="I867" s="99">
        <v>0</v>
      </c>
      <c r="J867" s="98">
        <v>2195</v>
      </c>
      <c r="K867" s="100">
        <v>0.1303</v>
      </c>
      <c r="M867">
        <f t="shared" si="26"/>
        <v>0</v>
      </c>
      <c r="N867">
        <f t="shared" si="27"/>
        <v>0</v>
      </c>
    </row>
    <row r="868" spans="1:14" x14ac:dyDescent="0.2">
      <c r="A868" s="96">
        <v>110046</v>
      </c>
      <c r="B868" s="97" t="s">
        <v>168</v>
      </c>
      <c r="C868" s="97" t="s">
        <v>162</v>
      </c>
      <c r="D868" s="96" t="s">
        <v>1039</v>
      </c>
      <c r="E868" s="98">
        <v>655</v>
      </c>
      <c r="F868" s="99">
        <v>0</v>
      </c>
      <c r="G868" s="98">
        <v>655</v>
      </c>
      <c r="H868" s="98">
        <v>6144</v>
      </c>
      <c r="I868" s="99">
        <v>0</v>
      </c>
      <c r="J868" s="98">
        <v>6144</v>
      </c>
      <c r="K868" s="100">
        <v>0.10661</v>
      </c>
      <c r="M868">
        <f t="shared" si="26"/>
        <v>0</v>
      </c>
      <c r="N868">
        <f t="shared" si="27"/>
        <v>0</v>
      </c>
    </row>
    <row r="869" spans="1:14" x14ac:dyDescent="0.2">
      <c r="A869" s="96">
        <v>110050</v>
      </c>
      <c r="B869" s="97" t="s">
        <v>1001</v>
      </c>
      <c r="C869" s="97" t="s">
        <v>162</v>
      </c>
      <c r="D869" s="96" t="s">
        <v>1040</v>
      </c>
      <c r="E869" s="98">
        <v>294</v>
      </c>
      <c r="F869" s="99">
        <v>0</v>
      </c>
      <c r="G869" s="98">
        <v>294</v>
      </c>
      <c r="H869" s="98">
        <v>2562</v>
      </c>
      <c r="I869" s="99">
        <v>0</v>
      </c>
      <c r="J869" s="98">
        <v>2562</v>
      </c>
      <c r="K869" s="100">
        <v>0.11475</v>
      </c>
      <c r="M869">
        <f t="shared" si="26"/>
        <v>0</v>
      </c>
      <c r="N869">
        <f t="shared" si="27"/>
        <v>0</v>
      </c>
    </row>
    <row r="870" spans="1:14" x14ac:dyDescent="0.2">
      <c r="A870" s="96">
        <v>110051</v>
      </c>
      <c r="B870" s="97" t="s">
        <v>1001</v>
      </c>
      <c r="C870" s="97" t="s">
        <v>162</v>
      </c>
      <c r="D870" s="96" t="s">
        <v>1041</v>
      </c>
      <c r="E870" s="98">
        <v>354</v>
      </c>
      <c r="F870" s="99">
        <v>0</v>
      </c>
      <c r="G870" s="98">
        <v>354</v>
      </c>
      <c r="H870" s="98">
        <v>3723</v>
      </c>
      <c r="I870" s="99">
        <v>0</v>
      </c>
      <c r="J870" s="98">
        <v>3723</v>
      </c>
      <c r="K870" s="100">
        <v>9.5079999999999998E-2</v>
      </c>
      <c r="M870">
        <f t="shared" si="26"/>
        <v>0</v>
      </c>
      <c r="N870">
        <f t="shared" si="27"/>
        <v>0</v>
      </c>
    </row>
    <row r="871" spans="1:14" x14ac:dyDescent="0.2">
      <c r="A871" s="96">
        <v>110054</v>
      </c>
      <c r="B871" s="97" t="s">
        <v>1001</v>
      </c>
      <c r="C871" s="97" t="s">
        <v>162</v>
      </c>
      <c r="D871" s="96" t="s">
        <v>1042</v>
      </c>
      <c r="E871" s="98">
        <v>2058</v>
      </c>
      <c r="F871" s="99">
        <v>98</v>
      </c>
      <c r="G871" s="98">
        <v>2156</v>
      </c>
      <c r="H871" s="98">
        <v>20387</v>
      </c>
      <c r="I871" s="99">
        <v>858</v>
      </c>
      <c r="J871" s="98">
        <v>21245</v>
      </c>
      <c r="K871" s="100">
        <v>0.10148</v>
      </c>
      <c r="M871">
        <f t="shared" si="26"/>
        <v>4.5454545454545456E-2</v>
      </c>
      <c r="N871">
        <f t="shared" si="27"/>
        <v>4.0385973170157685E-2</v>
      </c>
    </row>
    <row r="872" spans="1:14" x14ac:dyDescent="0.2">
      <c r="A872" s="96">
        <v>110059</v>
      </c>
      <c r="B872" s="97" t="s">
        <v>1001</v>
      </c>
      <c r="C872" s="97" t="s">
        <v>162</v>
      </c>
      <c r="D872" s="96" t="s">
        <v>1043</v>
      </c>
      <c r="E872" s="98">
        <v>257</v>
      </c>
      <c r="F872" s="99">
        <v>0</v>
      </c>
      <c r="G872" s="98">
        <v>257</v>
      </c>
      <c r="H872" s="98">
        <v>3000</v>
      </c>
      <c r="I872" s="99">
        <v>0</v>
      </c>
      <c r="J872" s="98">
        <v>3000</v>
      </c>
      <c r="K872" s="100">
        <v>8.5669999999999996E-2</v>
      </c>
      <c r="M872">
        <f t="shared" si="26"/>
        <v>0</v>
      </c>
      <c r="N872">
        <f t="shared" si="27"/>
        <v>0</v>
      </c>
    </row>
    <row r="873" spans="1:14" x14ac:dyDescent="0.2">
      <c r="A873" s="96">
        <v>110064</v>
      </c>
      <c r="B873" s="97" t="s">
        <v>1001</v>
      </c>
      <c r="C873" s="97" t="s">
        <v>162</v>
      </c>
      <c r="D873" s="96" t="s">
        <v>1044</v>
      </c>
      <c r="E873" s="98">
        <v>2630</v>
      </c>
      <c r="F873" s="99">
        <v>263</v>
      </c>
      <c r="G873" s="98">
        <v>2893</v>
      </c>
      <c r="H873" s="98">
        <v>16793</v>
      </c>
      <c r="I873" s="99">
        <v>622</v>
      </c>
      <c r="J873" s="98">
        <v>17415</v>
      </c>
      <c r="K873" s="100">
        <v>0.16611999999999999</v>
      </c>
      <c r="M873">
        <f t="shared" si="26"/>
        <v>9.0909090909090912E-2</v>
      </c>
      <c r="N873">
        <f t="shared" si="27"/>
        <v>3.571633649153029E-2</v>
      </c>
    </row>
    <row r="874" spans="1:14" x14ac:dyDescent="0.2">
      <c r="A874" s="96">
        <v>110069</v>
      </c>
      <c r="B874" s="97" t="s">
        <v>1001</v>
      </c>
      <c r="C874" s="97" t="s">
        <v>162</v>
      </c>
      <c r="D874" s="96" t="s">
        <v>1045</v>
      </c>
      <c r="E874" s="98">
        <v>2123</v>
      </c>
      <c r="F874" s="99">
        <v>66</v>
      </c>
      <c r="G874" s="98">
        <v>2189</v>
      </c>
      <c r="H874" s="98">
        <v>25763</v>
      </c>
      <c r="I874" s="99">
        <v>1253</v>
      </c>
      <c r="J874" s="98">
        <v>27016</v>
      </c>
      <c r="K874" s="100">
        <v>8.1030000000000005E-2</v>
      </c>
      <c r="M874">
        <f t="shared" si="26"/>
        <v>3.015075376884422E-2</v>
      </c>
      <c r="N874">
        <f t="shared" si="27"/>
        <v>4.6379923008587502E-2</v>
      </c>
    </row>
    <row r="875" spans="1:14" x14ac:dyDescent="0.2">
      <c r="A875" s="96">
        <v>110071</v>
      </c>
      <c r="B875" s="97" t="s">
        <v>1001</v>
      </c>
      <c r="C875" s="97" t="s">
        <v>162</v>
      </c>
      <c r="D875" s="96" t="s">
        <v>1046</v>
      </c>
      <c r="E875" s="98">
        <v>551</v>
      </c>
      <c r="F875" s="99">
        <v>0</v>
      </c>
      <c r="G875" s="98">
        <v>551</v>
      </c>
      <c r="H875" s="98">
        <v>3706</v>
      </c>
      <c r="I875" s="99">
        <v>0</v>
      </c>
      <c r="J875" s="98">
        <v>3706</v>
      </c>
      <c r="K875" s="100">
        <v>0.14868000000000001</v>
      </c>
      <c r="M875">
        <f t="shared" si="26"/>
        <v>0</v>
      </c>
      <c r="N875">
        <f t="shared" si="27"/>
        <v>0</v>
      </c>
    </row>
    <row r="876" spans="1:14" x14ac:dyDescent="0.2">
      <c r="A876" s="96">
        <v>110073</v>
      </c>
      <c r="B876" s="97" t="s">
        <v>1001</v>
      </c>
      <c r="C876" s="97" t="s">
        <v>162</v>
      </c>
      <c r="D876" s="96" t="s">
        <v>1047</v>
      </c>
      <c r="E876" s="98">
        <v>580</v>
      </c>
      <c r="F876" s="99">
        <v>0</v>
      </c>
      <c r="G876" s="98">
        <v>580</v>
      </c>
      <c r="H876" s="98">
        <v>3793</v>
      </c>
      <c r="I876" s="99">
        <v>0</v>
      </c>
      <c r="J876" s="98">
        <v>3793</v>
      </c>
      <c r="K876" s="100">
        <v>0.15290999999999999</v>
      </c>
      <c r="M876">
        <f t="shared" si="26"/>
        <v>0</v>
      </c>
      <c r="N876">
        <f t="shared" si="27"/>
        <v>0</v>
      </c>
    </row>
    <row r="877" spans="1:14" x14ac:dyDescent="0.2">
      <c r="A877" s="96">
        <v>110074</v>
      </c>
      <c r="B877" s="97" t="s">
        <v>1001</v>
      </c>
      <c r="C877" s="97" t="s">
        <v>162</v>
      </c>
      <c r="D877" s="96" t="s">
        <v>1048</v>
      </c>
      <c r="E877" s="98">
        <v>3619</v>
      </c>
      <c r="F877" s="99">
        <v>0</v>
      </c>
      <c r="G877" s="98">
        <v>3619</v>
      </c>
      <c r="H877" s="98">
        <v>37625</v>
      </c>
      <c r="I877" s="99">
        <v>33</v>
      </c>
      <c r="J877" s="98">
        <v>37658</v>
      </c>
      <c r="K877" s="100">
        <v>9.6100000000000005E-2</v>
      </c>
      <c r="M877">
        <f t="shared" si="26"/>
        <v>0</v>
      </c>
      <c r="N877">
        <f t="shared" si="27"/>
        <v>8.7630782303892932E-4</v>
      </c>
    </row>
    <row r="878" spans="1:14" x14ac:dyDescent="0.2">
      <c r="A878" s="96">
        <v>110075</v>
      </c>
      <c r="B878" s="97" t="s">
        <v>168</v>
      </c>
      <c r="C878" s="97" t="s">
        <v>162</v>
      </c>
      <c r="D878" s="96" t="s">
        <v>1049</v>
      </c>
      <c r="E878" s="98">
        <v>2373</v>
      </c>
      <c r="F878" s="99">
        <v>0</v>
      </c>
      <c r="G878" s="98">
        <v>2373</v>
      </c>
      <c r="H878" s="98">
        <v>14370</v>
      </c>
      <c r="I878" s="99">
        <v>0</v>
      </c>
      <c r="J878" s="98">
        <v>14370</v>
      </c>
      <c r="K878" s="100">
        <v>0.16514000000000001</v>
      </c>
      <c r="M878">
        <f t="shared" si="26"/>
        <v>0</v>
      </c>
      <c r="N878">
        <f t="shared" si="27"/>
        <v>0</v>
      </c>
    </row>
    <row r="879" spans="1:14" x14ac:dyDescent="0.2">
      <c r="A879" s="96">
        <v>110076</v>
      </c>
      <c r="B879" s="97" t="s">
        <v>1001</v>
      </c>
      <c r="C879" s="97" t="s">
        <v>162</v>
      </c>
      <c r="D879" s="96" t="s">
        <v>1050</v>
      </c>
      <c r="E879" s="98">
        <v>3690</v>
      </c>
      <c r="F879" s="99">
        <v>0</v>
      </c>
      <c r="G879" s="98">
        <v>3690</v>
      </c>
      <c r="H879" s="98">
        <v>36274</v>
      </c>
      <c r="I879" s="99">
        <v>0</v>
      </c>
      <c r="J879" s="98">
        <v>36274</v>
      </c>
      <c r="K879" s="100">
        <v>0.10173</v>
      </c>
      <c r="M879">
        <f t="shared" si="26"/>
        <v>0</v>
      </c>
      <c r="N879">
        <f t="shared" si="27"/>
        <v>0</v>
      </c>
    </row>
    <row r="880" spans="1:14" x14ac:dyDescent="0.2">
      <c r="A880" s="96">
        <v>110078</v>
      </c>
      <c r="B880" s="97" t="s">
        <v>1009</v>
      </c>
      <c r="C880" s="97" t="s">
        <v>162</v>
      </c>
      <c r="D880" s="96" t="s">
        <v>1051</v>
      </c>
      <c r="E880" s="98">
        <v>7855</v>
      </c>
      <c r="F880" s="99">
        <v>461</v>
      </c>
      <c r="G880" s="98">
        <v>8316</v>
      </c>
      <c r="H880" s="98">
        <v>51721</v>
      </c>
      <c r="I880" s="99">
        <v>4605</v>
      </c>
      <c r="J880" s="98">
        <v>56326</v>
      </c>
      <c r="K880" s="100">
        <v>0.14763999999999999</v>
      </c>
      <c r="M880">
        <f t="shared" si="26"/>
        <v>5.5435305435305435E-2</v>
      </c>
      <c r="N880">
        <f t="shared" si="27"/>
        <v>8.1756204949756772E-2</v>
      </c>
    </row>
    <row r="881" spans="1:14" x14ac:dyDescent="0.2">
      <c r="A881" s="96">
        <v>110079</v>
      </c>
      <c r="B881" s="97" t="s">
        <v>1009</v>
      </c>
      <c r="C881" s="97" t="s">
        <v>162</v>
      </c>
      <c r="D881" s="96" t="s">
        <v>1052</v>
      </c>
      <c r="E881" s="98">
        <v>7029</v>
      </c>
      <c r="F881" s="99">
        <v>0</v>
      </c>
      <c r="G881" s="98">
        <v>7029</v>
      </c>
      <c r="H881" s="98">
        <v>32266</v>
      </c>
      <c r="I881" s="99">
        <v>0</v>
      </c>
      <c r="J881" s="98">
        <v>32266</v>
      </c>
      <c r="K881" s="100">
        <v>0.21784999999999999</v>
      </c>
      <c r="M881">
        <f t="shared" si="26"/>
        <v>0</v>
      </c>
      <c r="N881">
        <f t="shared" si="27"/>
        <v>0</v>
      </c>
    </row>
    <row r="882" spans="1:14" x14ac:dyDescent="0.2">
      <c r="A882" s="96">
        <v>110082</v>
      </c>
      <c r="B882" s="97" t="s">
        <v>1009</v>
      </c>
      <c r="C882" s="97" t="s">
        <v>162</v>
      </c>
      <c r="D882" s="96" t="s">
        <v>1053</v>
      </c>
      <c r="E882" s="98">
        <v>1732</v>
      </c>
      <c r="F882" s="99">
        <v>0</v>
      </c>
      <c r="G882" s="98">
        <v>1732</v>
      </c>
      <c r="H882" s="98">
        <v>61768</v>
      </c>
      <c r="I882" s="99">
        <v>0</v>
      </c>
      <c r="J882" s="98">
        <v>61768</v>
      </c>
      <c r="K882" s="100">
        <v>2.8039999999999999E-2</v>
      </c>
      <c r="M882">
        <f t="shared" si="26"/>
        <v>0</v>
      </c>
      <c r="N882">
        <f t="shared" si="27"/>
        <v>0</v>
      </c>
    </row>
    <row r="883" spans="1:14" x14ac:dyDescent="0.2">
      <c r="A883" s="96">
        <v>110083</v>
      </c>
      <c r="B883" s="97" t="s">
        <v>1001</v>
      </c>
      <c r="C883" s="97" t="s">
        <v>162</v>
      </c>
      <c r="D883" s="96" t="s">
        <v>1054</v>
      </c>
      <c r="E883" s="98">
        <v>2989</v>
      </c>
      <c r="F883" s="99">
        <v>16</v>
      </c>
      <c r="G883" s="98">
        <v>3005</v>
      </c>
      <c r="H883" s="98">
        <v>52744</v>
      </c>
      <c r="I883" s="99">
        <v>5325</v>
      </c>
      <c r="J883" s="98">
        <v>58069</v>
      </c>
      <c r="K883" s="100">
        <v>5.1749999999999997E-2</v>
      </c>
      <c r="M883">
        <f t="shared" si="26"/>
        <v>5.3244592346089852E-3</v>
      </c>
      <c r="N883">
        <f t="shared" si="27"/>
        <v>9.1701251958876503E-2</v>
      </c>
    </row>
    <row r="884" spans="1:14" x14ac:dyDescent="0.2">
      <c r="A884" s="96">
        <v>110086</v>
      </c>
      <c r="B884" s="97" t="s">
        <v>1001</v>
      </c>
      <c r="C884" s="97" t="s">
        <v>162</v>
      </c>
      <c r="D884" s="96" t="s">
        <v>1055</v>
      </c>
      <c r="E884" s="98">
        <v>604</v>
      </c>
      <c r="F884" s="99">
        <v>0</v>
      </c>
      <c r="G884" s="98">
        <v>604</v>
      </c>
      <c r="H884" s="98">
        <v>3729</v>
      </c>
      <c r="I884" s="99">
        <v>0</v>
      </c>
      <c r="J884" s="98">
        <v>3729</v>
      </c>
      <c r="K884" s="100">
        <v>0.16197</v>
      </c>
      <c r="M884">
        <f t="shared" si="26"/>
        <v>0</v>
      </c>
      <c r="N884">
        <f t="shared" si="27"/>
        <v>0</v>
      </c>
    </row>
    <row r="885" spans="1:14" x14ac:dyDescent="0.2">
      <c r="A885" s="96">
        <v>110087</v>
      </c>
      <c r="B885" s="97" t="s">
        <v>1001</v>
      </c>
      <c r="C885" s="97" t="s">
        <v>162</v>
      </c>
      <c r="D885" s="96" t="s">
        <v>1056</v>
      </c>
      <c r="E885" s="98">
        <v>2832</v>
      </c>
      <c r="F885" s="99">
        <v>12</v>
      </c>
      <c r="G885" s="98">
        <v>2844</v>
      </c>
      <c r="H885" s="98">
        <v>39182</v>
      </c>
      <c r="I885" s="99">
        <v>1647</v>
      </c>
      <c r="J885" s="98">
        <v>40829</v>
      </c>
      <c r="K885" s="100">
        <v>6.966E-2</v>
      </c>
      <c r="M885">
        <f t="shared" si="26"/>
        <v>4.2194092827004216E-3</v>
      </c>
      <c r="N885">
        <f t="shared" si="27"/>
        <v>4.0338974748340639E-2</v>
      </c>
    </row>
    <row r="886" spans="1:14" x14ac:dyDescent="0.2">
      <c r="A886" s="96">
        <v>110089</v>
      </c>
      <c r="B886" s="97" t="s">
        <v>168</v>
      </c>
      <c r="C886" s="97" t="s">
        <v>162</v>
      </c>
      <c r="D886" s="96" t="s">
        <v>1057</v>
      </c>
      <c r="E886" s="98">
        <v>2087</v>
      </c>
      <c r="F886" s="99">
        <v>13</v>
      </c>
      <c r="G886" s="98">
        <v>2100</v>
      </c>
      <c r="H886" s="98">
        <v>10954</v>
      </c>
      <c r="I886" s="99">
        <v>184</v>
      </c>
      <c r="J886" s="98">
        <v>11138</v>
      </c>
      <c r="K886" s="100">
        <v>0.18854000000000001</v>
      </c>
      <c r="M886">
        <f t="shared" si="26"/>
        <v>6.1904761904761907E-3</v>
      </c>
      <c r="N886">
        <f t="shared" si="27"/>
        <v>1.6520021547854192E-2</v>
      </c>
    </row>
    <row r="887" spans="1:14" x14ac:dyDescent="0.2">
      <c r="A887" s="96">
        <v>110091</v>
      </c>
      <c r="B887" s="97" t="s">
        <v>1001</v>
      </c>
      <c r="C887" s="97" t="s">
        <v>162</v>
      </c>
      <c r="D887" s="96" t="s">
        <v>1058</v>
      </c>
      <c r="E887" s="98">
        <v>1142</v>
      </c>
      <c r="F887" s="99">
        <v>0</v>
      </c>
      <c r="G887" s="98">
        <v>1142</v>
      </c>
      <c r="H887" s="98">
        <v>14008</v>
      </c>
      <c r="I887" s="99">
        <v>0</v>
      </c>
      <c r="J887" s="98">
        <v>14008</v>
      </c>
      <c r="K887" s="100">
        <v>8.1519999999999995E-2</v>
      </c>
      <c r="M887">
        <f t="shared" si="26"/>
        <v>0</v>
      </c>
      <c r="N887">
        <f t="shared" si="27"/>
        <v>0</v>
      </c>
    </row>
    <row r="888" spans="1:14" x14ac:dyDescent="0.2">
      <c r="A888" s="96">
        <v>110092</v>
      </c>
      <c r="B888" s="97" t="s">
        <v>1001</v>
      </c>
      <c r="C888" s="97" t="s">
        <v>162</v>
      </c>
      <c r="D888" s="96" t="s">
        <v>1059</v>
      </c>
      <c r="E888" s="98">
        <v>1005</v>
      </c>
      <c r="F888" s="99">
        <v>0</v>
      </c>
      <c r="G888" s="98">
        <v>1005</v>
      </c>
      <c r="H888" s="98">
        <v>5311</v>
      </c>
      <c r="I888" s="99">
        <v>0</v>
      </c>
      <c r="J888" s="98">
        <v>5311</v>
      </c>
      <c r="K888" s="100">
        <v>0.18923000000000001</v>
      </c>
      <c r="M888">
        <f t="shared" si="26"/>
        <v>0</v>
      </c>
      <c r="N888">
        <f t="shared" si="27"/>
        <v>0</v>
      </c>
    </row>
    <row r="889" spans="1:14" x14ac:dyDescent="0.2">
      <c r="A889" s="96">
        <v>110095</v>
      </c>
      <c r="B889" s="97" t="s">
        <v>1001</v>
      </c>
      <c r="C889" s="97" t="s">
        <v>162</v>
      </c>
      <c r="D889" s="96" t="s">
        <v>1060</v>
      </c>
      <c r="E889" s="98">
        <v>2416</v>
      </c>
      <c r="F889" s="99">
        <v>6</v>
      </c>
      <c r="G889" s="98">
        <v>2422</v>
      </c>
      <c r="H889" s="98">
        <v>17874</v>
      </c>
      <c r="I889" s="99">
        <v>28</v>
      </c>
      <c r="J889" s="98">
        <v>17902</v>
      </c>
      <c r="K889" s="100">
        <v>0.13528999999999999</v>
      </c>
      <c r="M889">
        <f t="shared" si="26"/>
        <v>2.477291494632535E-3</v>
      </c>
      <c r="N889">
        <f t="shared" si="27"/>
        <v>1.564071053513574E-3</v>
      </c>
    </row>
    <row r="890" spans="1:14" x14ac:dyDescent="0.2">
      <c r="A890" s="96">
        <v>110100</v>
      </c>
      <c r="B890" s="97" t="s">
        <v>1001</v>
      </c>
      <c r="C890" s="97" t="s">
        <v>162</v>
      </c>
      <c r="D890" s="96" t="s">
        <v>1061</v>
      </c>
      <c r="E890" s="98">
        <v>395</v>
      </c>
      <c r="F890" s="99">
        <v>25</v>
      </c>
      <c r="G890" s="98">
        <v>420</v>
      </c>
      <c r="H890" s="98">
        <v>2308</v>
      </c>
      <c r="I890" s="99">
        <v>120</v>
      </c>
      <c r="J890" s="98">
        <v>2428</v>
      </c>
      <c r="K890" s="100">
        <v>0.17297999999999999</v>
      </c>
      <c r="M890">
        <f t="shared" si="26"/>
        <v>5.9523809523809521E-2</v>
      </c>
      <c r="N890">
        <f t="shared" si="27"/>
        <v>4.9423393739703461E-2</v>
      </c>
    </row>
    <row r="891" spans="1:14" x14ac:dyDescent="0.2">
      <c r="A891" s="96">
        <v>110101</v>
      </c>
      <c r="B891" s="97" t="s">
        <v>1001</v>
      </c>
      <c r="C891" s="97" t="s">
        <v>162</v>
      </c>
      <c r="D891" s="96" t="s">
        <v>1062</v>
      </c>
      <c r="E891" s="98">
        <v>334</v>
      </c>
      <c r="F891" s="99">
        <v>0</v>
      </c>
      <c r="G891" s="98">
        <v>334</v>
      </c>
      <c r="H891" s="98">
        <v>2129</v>
      </c>
      <c r="I891" s="99">
        <v>0</v>
      </c>
      <c r="J891" s="98">
        <v>2129</v>
      </c>
      <c r="K891" s="100">
        <v>0.15687999999999999</v>
      </c>
      <c r="M891">
        <f t="shared" si="26"/>
        <v>0</v>
      </c>
      <c r="N891">
        <f t="shared" si="27"/>
        <v>0</v>
      </c>
    </row>
    <row r="892" spans="1:14" x14ac:dyDescent="0.2">
      <c r="A892" s="96">
        <v>110104</v>
      </c>
      <c r="B892" s="97" t="s">
        <v>1001</v>
      </c>
      <c r="C892" s="97" t="s">
        <v>162</v>
      </c>
      <c r="D892" s="96" t="s">
        <v>1063</v>
      </c>
      <c r="E892" s="98">
        <v>968</v>
      </c>
      <c r="F892" s="99">
        <v>0</v>
      </c>
      <c r="G892" s="98">
        <v>968</v>
      </c>
      <c r="H892" s="98">
        <v>6568</v>
      </c>
      <c r="I892" s="99">
        <v>0</v>
      </c>
      <c r="J892" s="98">
        <v>6568</v>
      </c>
      <c r="K892" s="100">
        <v>0.14738000000000001</v>
      </c>
      <c r="M892">
        <f t="shared" si="26"/>
        <v>0</v>
      </c>
      <c r="N892">
        <f t="shared" si="27"/>
        <v>0</v>
      </c>
    </row>
    <row r="893" spans="1:14" x14ac:dyDescent="0.2">
      <c r="A893" s="96">
        <v>110105</v>
      </c>
      <c r="B893" s="97" t="s">
        <v>1001</v>
      </c>
      <c r="C893" s="97" t="s">
        <v>162</v>
      </c>
      <c r="D893" s="96" t="s">
        <v>1064</v>
      </c>
      <c r="E893" s="98">
        <v>1043</v>
      </c>
      <c r="F893" s="99">
        <v>35</v>
      </c>
      <c r="G893" s="98">
        <v>1078</v>
      </c>
      <c r="H893" s="98">
        <v>7678</v>
      </c>
      <c r="I893" s="99">
        <v>273</v>
      </c>
      <c r="J893" s="98">
        <v>7951</v>
      </c>
      <c r="K893" s="100">
        <v>0.13558000000000001</v>
      </c>
      <c r="M893">
        <f t="shared" si="26"/>
        <v>3.2467532467532464E-2</v>
      </c>
      <c r="N893">
        <f t="shared" si="27"/>
        <v>3.43353037353792E-2</v>
      </c>
    </row>
    <row r="894" spans="1:14" x14ac:dyDescent="0.2">
      <c r="A894" s="96">
        <v>110107</v>
      </c>
      <c r="B894" s="97" t="s">
        <v>1001</v>
      </c>
      <c r="C894" s="97" t="s">
        <v>162</v>
      </c>
      <c r="D894" s="96" t="s">
        <v>1065</v>
      </c>
      <c r="E894" s="98">
        <v>8110</v>
      </c>
      <c r="F894" s="99">
        <v>533</v>
      </c>
      <c r="G894" s="98">
        <v>8643</v>
      </c>
      <c r="H894" s="98">
        <v>69551</v>
      </c>
      <c r="I894" s="99">
        <v>5962</v>
      </c>
      <c r="J894" s="98">
        <v>75513</v>
      </c>
      <c r="K894" s="100">
        <v>0.11446000000000001</v>
      </c>
      <c r="M894">
        <f t="shared" si="26"/>
        <v>6.166840217517066E-2</v>
      </c>
      <c r="N894">
        <f t="shared" si="27"/>
        <v>7.8953292810509446E-2</v>
      </c>
    </row>
    <row r="895" spans="1:14" x14ac:dyDescent="0.2">
      <c r="A895" s="96">
        <v>110109</v>
      </c>
      <c r="B895" s="97" t="s">
        <v>1001</v>
      </c>
      <c r="C895" s="97" t="s">
        <v>162</v>
      </c>
      <c r="D895" s="96" t="s">
        <v>1066</v>
      </c>
      <c r="E895" s="98">
        <v>976</v>
      </c>
      <c r="F895" s="99">
        <v>0</v>
      </c>
      <c r="G895" s="98">
        <v>976</v>
      </c>
      <c r="H895" s="98">
        <v>4765</v>
      </c>
      <c r="I895" s="99">
        <v>0</v>
      </c>
      <c r="J895" s="98">
        <v>4765</v>
      </c>
      <c r="K895" s="100">
        <v>0.20483000000000001</v>
      </c>
      <c r="M895">
        <f t="shared" si="26"/>
        <v>0</v>
      </c>
      <c r="N895">
        <f t="shared" si="27"/>
        <v>0</v>
      </c>
    </row>
    <row r="896" spans="1:14" x14ac:dyDescent="0.2">
      <c r="A896" s="96">
        <v>110111</v>
      </c>
      <c r="B896" s="97" t="s">
        <v>1001</v>
      </c>
      <c r="C896" s="97" t="s">
        <v>162</v>
      </c>
      <c r="D896" s="96" t="s">
        <v>1067</v>
      </c>
      <c r="E896" s="98">
        <v>379</v>
      </c>
      <c r="F896" s="99">
        <v>0</v>
      </c>
      <c r="G896" s="98">
        <v>379</v>
      </c>
      <c r="H896" s="98">
        <v>2751</v>
      </c>
      <c r="I896" s="99">
        <v>0</v>
      </c>
      <c r="J896" s="98">
        <v>2751</v>
      </c>
      <c r="K896" s="100">
        <v>0.13777</v>
      </c>
      <c r="M896">
        <f t="shared" si="26"/>
        <v>0</v>
      </c>
      <c r="N896">
        <f t="shared" si="27"/>
        <v>0</v>
      </c>
    </row>
    <row r="897" spans="1:14" x14ac:dyDescent="0.2">
      <c r="A897" s="96">
        <v>110112</v>
      </c>
      <c r="B897" s="97" t="s">
        <v>168</v>
      </c>
      <c r="C897" s="97" t="s">
        <v>162</v>
      </c>
      <c r="D897" s="96" t="s">
        <v>1068</v>
      </c>
      <c r="E897" s="98">
        <v>338</v>
      </c>
      <c r="F897" s="99">
        <v>0</v>
      </c>
      <c r="G897" s="98">
        <v>338</v>
      </c>
      <c r="H897" s="98">
        <v>1697</v>
      </c>
      <c r="I897" s="99">
        <v>34</v>
      </c>
      <c r="J897" s="98">
        <v>1731</v>
      </c>
      <c r="K897" s="100">
        <v>0.19525999999999999</v>
      </c>
      <c r="M897">
        <f t="shared" si="26"/>
        <v>0</v>
      </c>
      <c r="N897">
        <f t="shared" si="27"/>
        <v>1.9641825534373193E-2</v>
      </c>
    </row>
    <row r="898" spans="1:14" x14ac:dyDescent="0.2">
      <c r="A898" s="96">
        <v>110113</v>
      </c>
      <c r="B898" s="97" t="s">
        <v>1001</v>
      </c>
      <c r="C898" s="97" t="s">
        <v>162</v>
      </c>
      <c r="D898" s="96" t="s">
        <v>1069</v>
      </c>
      <c r="E898" s="98">
        <v>570</v>
      </c>
      <c r="F898" s="99">
        <v>0</v>
      </c>
      <c r="G898" s="98">
        <v>570</v>
      </c>
      <c r="H898" s="98">
        <v>2573</v>
      </c>
      <c r="I898" s="99">
        <v>0</v>
      </c>
      <c r="J898" s="98">
        <v>2573</v>
      </c>
      <c r="K898" s="100">
        <v>0.22153</v>
      </c>
      <c r="M898">
        <f t="shared" si="26"/>
        <v>0</v>
      </c>
      <c r="N898">
        <f t="shared" si="27"/>
        <v>0</v>
      </c>
    </row>
    <row r="899" spans="1:14" x14ac:dyDescent="0.2">
      <c r="A899" s="96">
        <v>110115</v>
      </c>
      <c r="B899" s="97" t="s">
        <v>168</v>
      </c>
      <c r="C899" s="97" t="s">
        <v>162</v>
      </c>
      <c r="D899" s="96" t="s">
        <v>1070</v>
      </c>
      <c r="E899" s="98">
        <v>2980</v>
      </c>
      <c r="F899" s="99">
        <v>380</v>
      </c>
      <c r="G899" s="98">
        <v>3360</v>
      </c>
      <c r="H899" s="98">
        <v>20287</v>
      </c>
      <c r="I899" s="99">
        <v>2089</v>
      </c>
      <c r="J899" s="98">
        <v>22376</v>
      </c>
      <c r="K899" s="100">
        <v>0.15015999999999999</v>
      </c>
      <c r="M899">
        <f t="shared" si="26"/>
        <v>0.1130952380952381</v>
      </c>
      <c r="N899">
        <f t="shared" si="27"/>
        <v>9.3358956024311768E-2</v>
      </c>
    </row>
    <row r="900" spans="1:14" x14ac:dyDescent="0.2">
      <c r="A900" s="96">
        <v>110121</v>
      </c>
      <c r="B900" s="97" t="s">
        <v>1001</v>
      </c>
      <c r="C900" s="97" t="s">
        <v>162</v>
      </c>
      <c r="D900" s="96" t="s">
        <v>1071</v>
      </c>
      <c r="E900" s="98">
        <v>333</v>
      </c>
      <c r="F900" s="99">
        <v>6</v>
      </c>
      <c r="G900" s="98">
        <v>339</v>
      </c>
      <c r="H900" s="98">
        <v>1922</v>
      </c>
      <c r="I900" s="99">
        <v>101</v>
      </c>
      <c r="J900" s="98">
        <v>2023</v>
      </c>
      <c r="K900" s="100">
        <v>0.16757</v>
      </c>
      <c r="M900">
        <f t="shared" ref="M900:M963" si="28">F900/G900</f>
        <v>1.7699115044247787E-2</v>
      </c>
      <c r="N900">
        <f t="shared" ref="N900:N963" si="29">I900/J900</f>
        <v>4.9925852694018787E-2</v>
      </c>
    </row>
    <row r="901" spans="1:14" x14ac:dyDescent="0.2">
      <c r="A901" s="96">
        <v>110122</v>
      </c>
      <c r="B901" s="97" t="s">
        <v>1001</v>
      </c>
      <c r="C901" s="97" t="s">
        <v>162</v>
      </c>
      <c r="D901" s="96" t="s">
        <v>1072</v>
      </c>
      <c r="E901" s="98">
        <v>3542</v>
      </c>
      <c r="F901" s="99">
        <v>6</v>
      </c>
      <c r="G901" s="98">
        <v>3548</v>
      </c>
      <c r="H901" s="98">
        <v>28499</v>
      </c>
      <c r="I901" s="99">
        <v>52</v>
      </c>
      <c r="J901" s="98">
        <v>28551</v>
      </c>
      <c r="K901" s="100">
        <v>0.12427000000000001</v>
      </c>
      <c r="M901">
        <f t="shared" si="28"/>
        <v>1.6910935738444193E-3</v>
      </c>
      <c r="N901">
        <f t="shared" si="29"/>
        <v>1.8213022310952331E-3</v>
      </c>
    </row>
    <row r="902" spans="1:14" x14ac:dyDescent="0.2">
      <c r="A902" s="96">
        <v>110124</v>
      </c>
      <c r="B902" s="97" t="s">
        <v>1001</v>
      </c>
      <c r="C902" s="97" t="s">
        <v>162</v>
      </c>
      <c r="D902" s="96" t="s">
        <v>1073</v>
      </c>
      <c r="E902" s="98">
        <v>956</v>
      </c>
      <c r="F902" s="99">
        <v>0</v>
      </c>
      <c r="G902" s="98">
        <v>956</v>
      </c>
      <c r="H902" s="98">
        <v>7509</v>
      </c>
      <c r="I902" s="99">
        <v>0</v>
      </c>
      <c r="J902" s="98">
        <v>7509</v>
      </c>
      <c r="K902" s="100">
        <v>0.12731000000000001</v>
      </c>
      <c r="M902">
        <f t="shared" si="28"/>
        <v>0</v>
      </c>
      <c r="N902">
        <f t="shared" si="29"/>
        <v>0</v>
      </c>
    </row>
    <row r="903" spans="1:14" x14ac:dyDescent="0.2">
      <c r="A903" s="96">
        <v>110125</v>
      </c>
      <c r="B903" s="97" t="s">
        <v>168</v>
      </c>
      <c r="C903" s="97" t="s">
        <v>162</v>
      </c>
      <c r="D903" s="96" t="s">
        <v>1074</v>
      </c>
      <c r="E903" s="98">
        <v>1542</v>
      </c>
      <c r="F903" s="99">
        <v>3</v>
      </c>
      <c r="G903" s="98">
        <v>1545</v>
      </c>
      <c r="H903" s="98">
        <v>11671</v>
      </c>
      <c r="I903" s="99">
        <v>39</v>
      </c>
      <c r="J903" s="98">
        <v>11710</v>
      </c>
      <c r="K903" s="100">
        <v>0.13194</v>
      </c>
      <c r="M903">
        <f t="shared" si="28"/>
        <v>1.9417475728155339E-3</v>
      </c>
      <c r="N903">
        <f t="shared" si="29"/>
        <v>3.3304867634500429E-3</v>
      </c>
    </row>
    <row r="904" spans="1:14" x14ac:dyDescent="0.2">
      <c r="A904" s="96">
        <v>110128</v>
      </c>
      <c r="B904" s="97" t="s">
        <v>1001</v>
      </c>
      <c r="C904" s="97" t="s">
        <v>162</v>
      </c>
      <c r="D904" s="96" t="s">
        <v>1075</v>
      </c>
      <c r="E904" s="98">
        <v>1040</v>
      </c>
      <c r="F904" s="99">
        <v>29</v>
      </c>
      <c r="G904" s="98">
        <v>1069</v>
      </c>
      <c r="H904" s="98">
        <v>6323</v>
      </c>
      <c r="I904" s="99">
        <v>192</v>
      </c>
      <c r="J904" s="98">
        <v>6515</v>
      </c>
      <c r="K904" s="100">
        <v>0.16408</v>
      </c>
      <c r="M904">
        <f t="shared" si="28"/>
        <v>2.7128157156220765E-2</v>
      </c>
      <c r="N904">
        <f t="shared" si="29"/>
        <v>2.9470452801227936E-2</v>
      </c>
    </row>
    <row r="905" spans="1:14" x14ac:dyDescent="0.2">
      <c r="A905" s="96">
        <v>110129</v>
      </c>
      <c r="B905" s="97" t="s">
        <v>1001</v>
      </c>
      <c r="C905" s="97" t="s">
        <v>162</v>
      </c>
      <c r="D905" s="96" t="s">
        <v>1076</v>
      </c>
      <c r="E905" s="98">
        <v>2297</v>
      </c>
      <c r="F905" s="99">
        <v>273</v>
      </c>
      <c r="G905" s="98">
        <v>2570</v>
      </c>
      <c r="H905" s="98">
        <v>34584</v>
      </c>
      <c r="I905" s="99">
        <v>2505</v>
      </c>
      <c r="J905" s="98">
        <v>37089</v>
      </c>
      <c r="K905" s="100">
        <v>6.9290000000000004E-2</v>
      </c>
      <c r="M905">
        <f t="shared" si="28"/>
        <v>0.10622568093385214</v>
      </c>
      <c r="N905">
        <f t="shared" si="29"/>
        <v>6.7540241041818327E-2</v>
      </c>
    </row>
    <row r="906" spans="1:14" x14ac:dyDescent="0.2">
      <c r="A906" s="96">
        <v>110130</v>
      </c>
      <c r="B906" s="97" t="s">
        <v>1001</v>
      </c>
      <c r="C906" s="97" t="s">
        <v>162</v>
      </c>
      <c r="D906" s="96" t="s">
        <v>1077</v>
      </c>
      <c r="E906" s="98">
        <v>158</v>
      </c>
      <c r="F906" s="99">
        <v>0</v>
      </c>
      <c r="G906" s="98">
        <v>158</v>
      </c>
      <c r="H906" s="98">
        <v>818</v>
      </c>
      <c r="I906" s="99">
        <v>0</v>
      </c>
      <c r="J906" s="98">
        <v>818</v>
      </c>
      <c r="K906" s="100">
        <v>0.19314999999999999</v>
      </c>
      <c r="M906">
        <f t="shared" si="28"/>
        <v>0</v>
      </c>
      <c r="N906">
        <f t="shared" si="29"/>
        <v>0</v>
      </c>
    </row>
    <row r="907" spans="1:14" x14ac:dyDescent="0.2">
      <c r="A907" s="96">
        <v>110132</v>
      </c>
      <c r="B907" s="97" t="s">
        <v>1001</v>
      </c>
      <c r="C907" s="97" t="s">
        <v>162</v>
      </c>
      <c r="D907" s="96" t="s">
        <v>1078</v>
      </c>
      <c r="E907" s="98">
        <v>782</v>
      </c>
      <c r="F907" s="99">
        <v>0</v>
      </c>
      <c r="G907" s="98">
        <v>782</v>
      </c>
      <c r="H907" s="98">
        <v>6261</v>
      </c>
      <c r="I907" s="99">
        <v>0</v>
      </c>
      <c r="J907" s="98">
        <v>6261</v>
      </c>
      <c r="K907" s="100">
        <v>0.1249</v>
      </c>
      <c r="M907">
        <f t="shared" si="28"/>
        <v>0</v>
      </c>
      <c r="N907">
        <f t="shared" si="29"/>
        <v>0</v>
      </c>
    </row>
    <row r="908" spans="1:14" x14ac:dyDescent="0.2">
      <c r="A908" s="96">
        <v>110135</v>
      </c>
      <c r="B908" s="97" t="s">
        <v>1001</v>
      </c>
      <c r="C908" s="97" t="s">
        <v>162</v>
      </c>
      <c r="D908" s="96" t="s">
        <v>1079</v>
      </c>
      <c r="E908" s="98">
        <v>522</v>
      </c>
      <c r="F908" s="99">
        <v>0</v>
      </c>
      <c r="G908" s="98">
        <v>522</v>
      </c>
      <c r="H908" s="98">
        <v>4562</v>
      </c>
      <c r="I908" s="99">
        <v>0</v>
      </c>
      <c r="J908" s="98">
        <v>4562</v>
      </c>
      <c r="K908" s="100">
        <v>0.11441999999999999</v>
      </c>
      <c r="M908">
        <f t="shared" si="28"/>
        <v>0</v>
      </c>
      <c r="N908">
        <f t="shared" si="29"/>
        <v>0</v>
      </c>
    </row>
    <row r="909" spans="1:14" x14ac:dyDescent="0.2">
      <c r="A909" s="96">
        <v>110142</v>
      </c>
      <c r="B909" s="97" t="s">
        <v>1001</v>
      </c>
      <c r="C909" s="97" t="s">
        <v>162</v>
      </c>
      <c r="D909" s="96" t="s">
        <v>1080</v>
      </c>
      <c r="E909" s="98">
        <v>391</v>
      </c>
      <c r="F909" s="99">
        <v>0</v>
      </c>
      <c r="G909" s="98">
        <v>391</v>
      </c>
      <c r="H909" s="98">
        <v>3130</v>
      </c>
      <c r="I909" s="99">
        <v>0</v>
      </c>
      <c r="J909" s="98">
        <v>3130</v>
      </c>
      <c r="K909" s="100">
        <v>0.12492</v>
      </c>
      <c r="M909">
        <f t="shared" si="28"/>
        <v>0</v>
      </c>
      <c r="N909">
        <f t="shared" si="29"/>
        <v>0</v>
      </c>
    </row>
    <row r="910" spans="1:14" x14ac:dyDescent="0.2">
      <c r="A910" s="96">
        <v>110143</v>
      </c>
      <c r="B910" s="97" t="s">
        <v>1001</v>
      </c>
      <c r="C910" s="97" t="s">
        <v>162</v>
      </c>
      <c r="D910" s="96" t="s">
        <v>1081</v>
      </c>
      <c r="E910" s="98">
        <v>3310</v>
      </c>
      <c r="F910" s="99">
        <v>76</v>
      </c>
      <c r="G910" s="98">
        <v>3386</v>
      </c>
      <c r="H910" s="98">
        <v>36486</v>
      </c>
      <c r="I910" s="99">
        <v>1583</v>
      </c>
      <c r="J910" s="98">
        <v>38069</v>
      </c>
      <c r="K910" s="100">
        <v>8.8940000000000005E-2</v>
      </c>
      <c r="M910">
        <f t="shared" si="28"/>
        <v>2.2445363260484349E-2</v>
      </c>
      <c r="N910">
        <f t="shared" si="29"/>
        <v>4.1582389871023667E-2</v>
      </c>
    </row>
    <row r="911" spans="1:14" x14ac:dyDescent="0.2">
      <c r="A911" s="96">
        <v>110146</v>
      </c>
      <c r="B911" s="97" t="s">
        <v>1001</v>
      </c>
      <c r="C911" s="97" t="s">
        <v>162</v>
      </c>
      <c r="D911" s="96" t="s">
        <v>1082</v>
      </c>
      <c r="E911" s="98">
        <v>160</v>
      </c>
      <c r="F911" s="99">
        <v>0</v>
      </c>
      <c r="G911" s="98">
        <v>160</v>
      </c>
      <c r="H911" s="98">
        <v>2126</v>
      </c>
      <c r="I911" s="99">
        <v>0</v>
      </c>
      <c r="J911" s="98">
        <v>2126</v>
      </c>
      <c r="K911" s="100">
        <v>7.5259999999999994E-2</v>
      </c>
      <c r="M911">
        <f t="shared" si="28"/>
        <v>0</v>
      </c>
      <c r="N911">
        <f t="shared" si="29"/>
        <v>0</v>
      </c>
    </row>
    <row r="912" spans="1:14" x14ac:dyDescent="0.2">
      <c r="A912" s="96">
        <v>110150</v>
      </c>
      <c r="B912" s="97" t="s">
        <v>1001</v>
      </c>
      <c r="C912" s="97" t="s">
        <v>162</v>
      </c>
      <c r="D912" s="96" t="s">
        <v>1083</v>
      </c>
      <c r="E912" s="98">
        <v>745</v>
      </c>
      <c r="F912" s="99">
        <v>73</v>
      </c>
      <c r="G912" s="98">
        <v>818</v>
      </c>
      <c r="H912" s="98">
        <v>10239</v>
      </c>
      <c r="I912" s="99">
        <v>824</v>
      </c>
      <c r="J912" s="98">
        <v>11063</v>
      </c>
      <c r="K912" s="100">
        <v>7.3940000000000006E-2</v>
      </c>
      <c r="M912">
        <f t="shared" si="28"/>
        <v>8.9242053789731046E-2</v>
      </c>
      <c r="N912">
        <f t="shared" si="29"/>
        <v>7.4482509265117958E-2</v>
      </c>
    </row>
    <row r="913" spans="1:14" x14ac:dyDescent="0.2">
      <c r="A913" s="96">
        <v>110153</v>
      </c>
      <c r="B913" s="97" t="s">
        <v>1001</v>
      </c>
      <c r="C913" s="97" t="s">
        <v>162</v>
      </c>
      <c r="D913" s="96" t="s">
        <v>1084</v>
      </c>
      <c r="E913" s="98">
        <v>544</v>
      </c>
      <c r="F913" s="99">
        <v>22</v>
      </c>
      <c r="G913" s="98">
        <v>566</v>
      </c>
      <c r="H913" s="98">
        <v>5144</v>
      </c>
      <c r="I913" s="99">
        <v>253</v>
      </c>
      <c r="J913" s="98">
        <v>5397</v>
      </c>
      <c r="K913" s="100">
        <v>0.10487</v>
      </c>
      <c r="M913">
        <f t="shared" si="28"/>
        <v>3.8869257950530034E-2</v>
      </c>
      <c r="N913">
        <f t="shared" si="29"/>
        <v>4.6877895126922364E-2</v>
      </c>
    </row>
    <row r="914" spans="1:14" x14ac:dyDescent="0.2">
      <c r="A914" s="96">
        <v>110161</v>
      </c>
      <c r="B914" s="97" t="s">
        <v>1009</v>
      </c>
      <c r="C914" s="97" t="s">
        <v>162</v>
      </c>
      <c r="D914" s="96" t="s">
        <v>959</v>
      </c>
      <c r="E914" s="98">
        <v>693</v>
      </c>
      <c r="F914" s="99">
        <v>10</v>
      </c>
      <c r="G914" s="98">
        <v>703</v>
      </c>
      <c r="H914" s="98">
        <v>15625</v>
      </c>
      <c r="I914" s="99">
        <v>2623</v>
      </c>
      <c r="J914" s="98">
        <v>18248</v>
      </c>
      <c r="K914" s="100">
        <v>3.8519999999999999E-2</v>
      </c>
      <c r="M914">
        <f t="shared" si="28"/>
        <v>1.422475106685633E-2</v>
      </c>
      <c r="N914">
        <f t="shared" si="29"/>
        <v>0.14374177992108725</v>
      </c>
    </row>
    <row r="915" spans="1:14" x14ac:dyDescent="0.2">
      <c r="A915" s="96">
        <v>110163</v>
      </c>
      <c r="B915" s="97" t="s">
        <v>168</v>
      </c>
      <c r="C915" s="97" t="s">
        <v>162</v>
      </c>
      <c r="D915" s="96" t="s">
        <v>1085</v>
      </c>
      <c r="E915" s="98">
        <v>1805</v>
      </c>
      <c r="F915" s="99">
        <v>0</v>
      </c>
      <c r="G915" s="98">
        <v>1805</v>
      </c>
      <c r="H915" s="98">
        <v>12121</v>
      </c>
      <c r="I915" s="99">
        <v>32</v>
      </c>
      <c r="J915" s="98">
        <v>12153</v>
      </c>
      <c r="K915" s="100">
        <v>0.14852000000000001</v>
      </c>
      <c r="M915">
        <f t="shared" si="28"/>
        <v>0</v>
      </c>
      <c r="N915">
        <f t="shared" si="29"/>
        <v>2.6330947091253187E-3</v>
      </c>
    </row>
    <row r="916" spans="1:14" x14ac:dyDescent="0.2">
      <c r="A916" s="96">
        <v>110164</v>
      </c>
      <c r="B916" s="97" t="s">
        <v>168</v>
      </c>
      <c r="C916" s="97" t="s">
        <v>162</v>
      </c>
      <c r="D916" s="96" t="s">
        <v>1086</v>
      </c>
      <c r="E916" s="98">
        <v>2207</v>
      </c>
      <c r="F916" s="99">
        <v>32</v>
      </c>
      <c r="G916" s="98">
        <v>2239</v>
      </c>
      <c r="H916" s="98">
        <v>23694</v>
      </c>
      <c r="I916" s="99">
        <v>110</v>
      </c>
      <c r="J916" s="98">
        <v>23804</v>
      </c>
      <c r="K916" s="100">
        <v>9.4060000000000005E-2</v>
      </c>
      <c r="M916">
        <f t="shared" si="28"/>
        <v>1.4292094685127288E-2</v>
      </c>
      <c r="N916">
        <f t="shared" si="29"/>
        <v>4.6210720887245845E-3</v>
      </c>
    </row>
    <row r="917" spans="1:14" x14ac:dyDescent="0.2">
      <c r="A917" s="96">
        <v>110165</v>
      </c>
      <c r="B917" s="97" t="s">
        <v>1001</v>
      </c>
      <c r="C917" s="97" t="s">
        <v>162</v>
      </c>
      <c r="D917" s="96" t="s">
        <v>1087</v>
      </c>
      <c r="E917" s="98">
        <v>3024</v>
      </c>
      <c r="F917" s="99">
        <v>95</v>
      </c>
      <c r="G917" s="98">
        <v>3119</v>
      </c>
      <c r="H917" s="98">
        <v>25479</v>
      </c>
      <c r="I917" s="99">
        <v>1731</v>
      </c>
      <c r="J917" s="98">
        <v>27210</v>
      </c>
      <c r="K917" s="100">
        <v>0.11463</v>
      </c>
      <c r="M917">
        <f t="shared" si="28"/>
        <v>3.0458480282141712E-2</v>
      </c>
      <c r="N917">
        <f t="shared" si="29"/>
        <v>6.3616317530319738E-2</v>
      </c>
    </row>
    <row r="918" spans="1:14" x14ac:dyDescent="0.2">
      <c r="A918" s="96">
        <v>110168</v>
      </c>
      <c r="B918" s="97" t="s">
        <v>168</v>
      </c>
      <c r="C918" s="97" t="s">
        <v>162</v>
      </c>
      <c r="D918" s="96" t="s">
        <v>1088</v>
      </c>
      <c r="E918" s="98">
        <v>2943</v>
      </c>
      <c r="F918" s="99">
        <v>0</v>
      </c>
      <c r="G918" s="98">
        <v>2943</v>
      </c>
      <c r="H918" s="98">
        <v>37295</v>
      </c>
      <c r="I918" s="99">
        <v>26</v>
      </c>
      <c r="J918" s="98">
        <v>37321</v>
      </c>
      <c r="K918" s="100">
        <v>7.886E-2</v>
      </c>
      <c r="M918">
        <f t="shared" si="28"/>
        <v>0</v>
      </c>
      <c r="N918">
        <f t="shared" si="29"/>
        <v>6.9665871761206825E-4</v>
      </c>
    </row>
    <row r="919" spans="1:14" x14ac:dyDescent="0.2">
      <c r="A919" s="96">
        <v>110172</v>
      </c>
      <c r="B919" s="97" t="s">
        <v>168</v>
      </c>
      <c r="C919" s="97" t="s">
        <v>162</v>
      </c>
      <c r="D919" s="96" t="s">
        <v>1089</v>
      </c>
      <c r="E919" s="98">
        <v>16</v>
      </c>
      <c r="F919" s="99">
        <v>0</v>
      </c>
      <c r="G919" s="98">
        <v>16</v>
      </c>
      <c r="H919" s="98">
        <v>434</v>
      </c>
      <c r="I919" s="99">
        <v>0</v>
      </c>
      <c r="J919" s="98">
        <v>434</v>
      </c>
      <c r="K919" s="100">
        <v>3.687E-2</v>
      </c>
      <c r="M919">
        <f t="shared" si="28"/>
        <v>0</v>
      </c>
      <c r="N919">
        <f t="shared" si="29"/>
        <v>0</v>
      </c>
    </row>
    <row r="920" spans="1:14" x14ac:dyDescent="0.2">
      <c r="A920" s="96">
        <v>110177</v>
      </c>
      <c r="B920" s="97" t="s">
        <v>168</v>
      </c>
      <c r="C920" s="97" t="s">
        <v>162</v>
      </c>
      <c r="D920" s="96" t="s">
        <v>996</v>
      </c>
      <c r="E920" s="98">
        <v>2891</v>
      </c>
      <c r="F920" s="99">
        <v>12</v>
      </c>
      <c r="G920" s="98">
        <v>2903</v>
      </c>
      <c r="H920" s="98">
        <v>22385</v>
      </c>
      <c r="I920" s="99">
        <v>60</v>
      </c>
      <c r="J920" s="98">
        <v>22445</v>
      </c>
      <c r="K920" s="100">
        <v>0.12934000000000001</v>
      </c>
      <c r="M920">
        <f t="shared" si="28"/>
        <v>4.1336548398208748E-3</v>
      </c>
      <c r="N920">
        <f t="shared" si="29"/>
        <v>2.6732011583871684E-3</v>
      </c>
    </row>
    <row r="921" spans="1:14" x14ac:dyDescent="0.2">
      <c r="A921" s="96">
        <v>110183</v>
      </c>
      <c r="B921" s="97" t="s">
        <v>168</v>
      </c>
      <c r="C921" s="97" t="s">
        <v>162</v>
      </c>
      <c r="D921" s="96" t="s">
        <v>1090</v>
      </c>
      <c r="E921" s="98">
        <v>277</v>
      </c>
      <c r="F921" s="99">
        <v>0</v>
      </c>
      <c r="G921" s="98">
        <v>277</v>
      </c>
      <c r="H921" s="98">
        <v>3973</v>
      </c>
      <c r="I921" s="99">
        <v>0</v>
      </c>
      <c r="J921" s="98">
        <v>3973</v>
      </c>
      <c r="K921" s="100">
        <v>6.9720000000000004E-2</v>
      </c>
      <c r="M921">
        <f t="shared" si="28"/>
        <v>0</v>
      </c>
      <c r="N921">
        <f t="shared" si="29"/>
        <v>0</v>
      </c>
    </row>
    <row r="922" spans="1:14" x14ac:dyDescent="0.2">
      <c r="A922" s="96">
        <v>110184</v>
      </c>
      <c r="B922" s="97" t="s">
        <v>1001</v>
      </c>
      <c r="C922" s="97" t="s">
        <v>162</v>
      </c>
      <c r="D922" s="96" t="s">
        <v>1091</v>
      </c>
      <c r="E922" s="98">
        <v>1034</v>
      </c>
      <c r="F922" s="99">
        <v>39</v>
      </c>
      <c r="G922" s="98">
        <v>1073</v>
      </c>
      <c r="H922" s="98">
        <v>13083</v>
      </c>
      <c r="I922" s="99">
        <v>729</v>
      </c>
      <c r="J922" s="98">
        <v>13812</v>
      </c>
      <c r="K922" s="100">
        <v>7.7689999999999995E-2</v>
      </c>
      <c r="M922">
        <f t="shared" si="28"/>
        <v>3.6346691519105315E-2</v>
      </c>
      <c r="N922">
        <f t="shared" si="29"/>
        <v>5.2780191138140746E-2</v>
      </c>
    </row>
    <row r="923" spans="1:14" x14ac:dyDescent="0.2">
      <c r="A923" s="96">
        <v>110186</v>
      </c>
      <c r="B923" s="97" t="s">
        <v>168</v>
      </c>
      <c r="C923" s="97" t="s">
        <v>162</v>
      </c>
      <c r="D923" s="96" t="s">
        <v>996</v>
      </c>
      <c r="E923" s="98">
        <v>1090</v>
      </c>
      <c r="F923" s="99">
        <v>8</v>
      </c>
      <c r="G923" s="98">
        <v>1098</v>
      </c>
      <c r="H923" s="98">
        <v>9996</v>
      </c>
      <c r="I923" s="99">
        <v>46</v>
      </c>
      <c r="J923" s="98">
        <v>10042</v>
      </c>
      <c r="K923" s="100">
        <v>0.10934000000000001</v>
      </c>
      <c r="M923">
        <f t="shared" si="28"/>
        <v>7.2859744990892532E-3</v>
      </c>
      <c r="N923">
        <f t="shared" si="29"/>
        <v>4.5807608046205938E-3</v>
      </c>
    </row>
    <row r="924" spans="1:14" x14ac:dyDescent="0.2">
      <c r="A924" s="96">
        <v>110187</v>
      </c>
      <c r="B924" s="97" t="s">
        <v>1001</v>
      </c>
      <c r="C924" s="97" t="s">
        <v>162</v>
      </c>
      <c r="D924" s="96" t="s">
        <v>1092</v>
      </c>
      <c r="E924" s="98">
        <v>367</v>
      </c>
      <c r="F924" s="99">
        <v>0</v>
      </c>
      <c r="G924" s="98">
        <v>367</v>
      </c>
      <c r="H924" s="98">
        <v>3029</v>
      </c>
      <c r="I924" s="99">
        <v>0</v>
      </c>
      <c r="J924" s="98">
        <v>3029</v>
      </c>
      <c r="K924" s="100">
        <v>0.12116</v>
      </c>
      <c r="M924">
        <f t="shared" si="28"/>
        <v>0</v>
      </c>
      <c r="N924">
        <f t="shared" si="29"/>
        <v>0</v>
      </c>
    </row>
    <row r="925" spans="1:14" x14ac:dyDescent="0.2">
      <c r="A925" s="96">
        <v>110189</v>
      </c>
      <c r="B925" s="97" t="s">
        <v>168</v>
      </c>
      <c r="C925" s="97" t="s">
        <v>162</v>
      </c>
      <c r="D925" s="96" t="s">
        <v>1093</v>
      </c>
      <c r="E925" s="98">
        <v>348</v>
      </c>
      <c r="F925" s="99">
        <v>0</v>
      </c>
      <c r="G925" s="98">
        <v>348</v>
      </c>
      <c r="H925" s="98">
        <v>4083</v>
      </c>
      <c r="I925" s="99">
        <v>0</v>
      </c>
      <c r="J925" s="98">
        <v>4083</v>
      </c>
      <c r="K925" s="100">
        <v>8.523E-2</v>
      </c>
      <c r="M925">
        <f t="shared" si="28"/>
        <v>0</v>
      </c>
      <c r="N925">
        <f t="shared" si="29"/>
        <v>0</v>
      </c>
    </row>
    <row r="926" spans="1:14" x14ac:dyDescent="0.2">
      <c r="A926" s="96">
        <v>110190</v>
      </c>
      <c r="B926" s="97" t="s">
        <v>1001</v>
      </c>
      <c r="C926" s="97" t="s">
        <v>162</v>
      </c>
      <c r="D926" s="96" t="s">
        <v>1094</v>
      </c>
      <c r="E926" s="98">
        <v>622</v>
      </c>
      <c r="F926" s="99">
        <v>0</v>
      </c>
      <c r="G926" s="98">
        <v>622</v>
      </c>
      <c r="H926" s="98">
        <v>2802</v>
      </c>
      <c r="I926" s="99">
        <v>0</v>
      </c>
      <c r="J926" s="98">
        <v>2802</v>
      </c>
      <c r="K926" s="100">
        <v>0.22198000000000001</v>
      </c>
      <c r="M926">
        <f t="shared" si="28"/>
        <v>0</v>
      </c>
      <c r="N926">
        <f t="shared" si="29"/>
        <v>0</v>
      </c>
    </row>
    <row r="927" spans="1:14" x14ac:dyDescent="0.2">
      <c r="A927" s="96">
        <v>110191</v>
      </c>
      <c r="B927" s="97" t="s">
        <v>1009</v>
      </c>
      <c r="C927" s="97" t="s">
        <v>162</v>
      </c>
      <c r="D927" s="96" t="s">
        <v>1095</v>
      </c>
      <c r="E927" s="98">
        <v>1571</v>
      </c>
      <c r="F927" s="99">
        <v>0</v>
      </c>
      <c r="G927" s="98">
        <v>1571</v>
      </c>
      <c r="H927" s="98">
        <v>21415</v>
      </c>
      <c r="I927" s="99">
        <v>0</v>
      </c>
      <c r="J927" s="98">
        <v>21415</v>
      </c>
      <c r="K927" s="100">
        <v>7.3359999999999995E-2</v>
      </c>
      <c r="M927">
        <f t="shared" si="28"/>
        <v>0</v>
      </c>
      <c r="N927">
        <f t="shared" si="29"/>
        <v>0</v>
      </c>
    </row>
    <row r="928" spans="1:14" x14ac:dyDescent="0.2">
      <c r="A928" s="96">
        <v>110192</v>
      </c>
      <c r="B928" s="97" t="s">
        <v>168</v>
      </c>
      <c r="C928" s="97" t="s">
        <v>162</v>
      </c>
      <c r="D928" s="96" t="s">
        <v>1096</v>
      </c>
      <c r="E928" s="98">
        <v>815</v>
      </c>
      <c r="F928" s="99">
        <v>0</v>
      </c>
      <c r="G928" s="98">
        <v>815</v>
      </c>
      <c r="H928" s="98">
        <v>16639</v>
      </c>
      <c r="I928" s="99">
        <v>28</v>
      </c>
      <c r="J928" s="98">
        <v>16667</v>
      </c>
      <c r="K928" s="100">
        <v>4.8899999999999999E-2</v>
      </c>
      <c r="M928">
        <f t="shared" si="28"/>
        <v>0</v>
      </c>
      <c r="N928">
        <f t="shared" si="29"/>
        <v>1.6799664006719867E-3</v>
      </c>
    </row>
    <row r="929" spans="1:14" x14ac:dyDescent="0.2">
      <c r="A929" s="96">
        <v>110194</v>
      </c>
      <c r="B929" s="97" t="s">
        <v>1001</v>
      </c>
      <c r="C929" s="97" t="s">
        <v>162</v>
      </c>
      <c r="D929" s="96" t="s">
        <v>1097</v>
      </c>
      <c r="E929" s="98">
        <v>557</v>
      </c>
      <c r="F929" s="99">
        <v>0</v>
      </c>
      <c r="G929" s="98">
        <v>557</v>
      </c>
      <c r="H929" s="98">
        <v>3198</v>
      </c>
      <c r="I929" s="99">
        <v>0</v>
      </c>
      <c r="J929" s="98">
        <v>3198</v>
      </c>
      <c r="K929" s="100">
        <v>0.17416999999999999</v>
      </c>
      <c r="M929">
        <f t="shared" si="28"/>
        <v>0</v>
      </c>
      <c r="N929">
        <f t="shared" si="29"/>
        <v>0</v>
      </c>
    </row>
    <row r="930" spans="1:14" x14ac:dyDescent="0.2">
      <c r="A930" s="96">
        <v>110198</v>
      </c>
      <c r="B930" s="97" t="s">
        <v>168</v>
      </c>
      <c r="C930" s="97" t="s">
        <v>162</v>
      </c>
      <c r="D930" s="96" t="s">
        <v>1098</v>
      </c>
      <c r="E930" s="98">
        <v>353</v>
      </c>
      <c r="F930" s="99">
        <v>0</v>
      </c>
      <c r="G930" s="98">
        <v>353</v>
      </c>
      <c r="H930" s="98">
        <v>15311</v>
      </c>
      <c r="I930" s="99">
        <v>0</v>
      </c>
      <c r="J930" s="98">
        <v>15311</v>
      </c>
      <c r="K930" s="100">
        <v>2.3060000000000001E-2</v>
      </c>
      <c r="M930">
        <f t="shared" si="28"/>
        <v>0</v>
      </c>
      <c r="N930">
        <f t="shared" si="29"/>
        <v>0</v>
      </c>
    </row>
    <row r="931" spans="1:14" x14ac:dyDescent="0.2">
      <c r="A931" s="96">
        <v>110200</v>
      </c>
      <c r="B931" s="97" t="s">
        <v>1001</v>
      </c>
      <c r="C931" s="97" t="s">
        <v>162</v>
      </c>
      <c r="D931" s="96" t="s">
        <v>1099</v>
      </c>
      <c r="E931" s="98">
        <v>235</v>
      </c>
      <c r="F931" s="99">
        <v>8</v>
      </c>
      <c r="G931" s="98">
        <v>243</v>
      </c>
      <c r="H931" s="98">
        <v>5270</v>
      </c>
      <c r="I931" s="99">
        <v>21</v>
      </c>
      <c r="J931" s="98">
        <v>5291</v>
      </c>
      <c r="K931" s="100">
        <v>4.5929999999999999E-2</v>
      </c>
      <c r="M931">
        <f t="shared" si="28"/>
        <v>3.292181069958848E-2</v>
      </c>
      <c r="N931">
        <f t="shared" si="29"/>
        <v>3.9690039690039687E-3</v>
      </c>
    </row>
    <row r="932" spans="1:14" x14ac:dyDescent="0.2">
      <c r="A932" s="96">
        <v>110201</v>
      </c>
      <c r="B932" s="97" t="s">
        <v>168</v>
      </c>
      <c r="C932" s="97" t="s">
        <v>162</v>
      </c>
      <c r="D932" s="96" t="s">
        <v>1100</v>
      </c>
      <c r="E932" s="98">
        <v>892</v>
      </c>
      <c r="F932" s="99">
        <v>7</v>
      </c>
      <c r="G932" s="98">
        <v>899</v>
      </c>
      <c r="H932" s="98">
        <v>8651</v>
      </c>
      <c r="I932" s="99">
        <v>66</v>
      </c>
      <c r="J932" s="98">
        <v>8717</v>
      </c>
      <c r="K932" s="100">
        <v>0.10313</v>
      </c>
      <c r="M932">
        <f t="shared" si="28"/>
        <v>7.7864293659621799E-3</v>
      </c>
      <c r="N932">
        <f t="shared" si="29"/>
        <v>7.5714121830905128E-3</v>
      </c>
    </row>
    <row r="933" spans="1:14" x14ac:dyDescent="0.2">
      <c r="A933" s="96">
        <v>110203</v>
      </c>
      <c r="B933" s="97" t="s">
        <v>1001</v>
      </c>
      <c r="C933" s="97" t="s">
        <v>162</v>
      </c>
      <c r="D933" s="96" t="s">
        <v>1101</v>
      </c>
      <c r="E933" s="98">
        <v>323</v>
      </c>
      <c r="F933" s="99">
        <v>0</v>
      </c>
      <c r="G933" s="98">
        <v>323</v>
      </c>
      <c r="H933" s="98">
        <v>4556</v>
      </c>
      <c r="I933" s="99">
        <v>0</v>
      </c>
      <c r="J933" s="98">
        <v>4556</v>
      </c>
      <c r="K933" s="100">
        <v>7.0900000000000005E-2</v>
      </c>
      <c r="M933">
        <f t="shared" si="28"/>
        <v>0</v>
      </c>
      <c r="N933">
        <f t="shared" si="29"/>
        <v>0</v>
      </c>
    </row>
    <row r="934" spans="1:14" x14ac:dyDescent="0.2">
      <c r="A934" s="96">
        <v>110205</v>
      </c>
      <c r="B934" s="97" t="s">
        <v>1001</v>
      </c>
      <c r="C934" s="97" t="s">
        <v>162</v>
      </c>
      <c r="D934" s="96" t="s">
        <v>1102</v>
      </c>
      <c r="E934" s="98">
        <v>260</v>
      </c>
      <c r="F934" s="99">
        <v>0</v>
      </c>
      <c r="G934" s="98">
        <v>260</v>
      </c>
      <c r="H934" s="98">
        <v>1902</v>
      </c>
      <c r="I934" s="99">
        <v>0</v>
      </c>
      <c r="J934" s="98">
        <v>1902</v>
      </c>
      <c r="K934" s="100">
        <v>0.13669999999999999</v>
      </c>
      <c r="M934">
        <f t="shared" si="28"/>
        <v>0</v>
      </c>
      <c r="N934">
        <f t="shared" si="29"/>
        <v>0</v>
      </c>
    </row>
    <row r="935" spans="1:14" x14ac:dyDescent="0.2">
      <c r="A935" s="96">
        <v>110209</v>
      </c>
      <c r="B935" s="97" t="s">
        <v>168</v>
      </c>
      <c r="C935" s="97" t="s">
        <v>162</v>
      </c>
      <c r="D935" s="96" t="s">
        <v>1103</v>
      </c>
      <c r="E935" s="98">
        <v>1249</v>
      </c>
      <c r="F935" s="99">
        <v>0</v>
      </c>
      <c r="G935" s="98">
        <v>1249</v>
      </c>
      <c r="H935" s="98">
        <v>4378</v>
      </c>
      <c r="I935" s="99">
        <v>0</v>
      </c>
      <c r="J935" s="98">
        <v>4378</v>
      </c>
      <c r="K935" s="100">
        <v>0.28528999999999999</v>
      </c>
      <c r="M935">
        <f t="shared" si="28"/>
        <v>0</v>
      </c>
      <c r="N935">
        <f t="shared" si="29"/>
        <v>0</v>
      </c>
    </row>
    <row r="936" spans="1:14" x14ac:dyDescent="0.2">
      <c r="A936" s="96">
        <v>110212</v>
      </c>
      <c r="B936" s="97" t="s">
        <v>1001</v>
      </c>
      <c r="C936" s="97" t="s">
        <v>162</v>
      </c>
      <c r="D936" s="96" t="s">
        <v>1104</v>
      </c>
      <c r="E936" s="98">
        <v>750</v>
      </c>
      <c r="F936" s="99">
        <v>16</v>
      </c>
      <c r="G936" s="98">
        <v>766</v>
      </c>
      <c r="H936" s="98">
        <v>4381</v>
      </c>
      <c r="I936" s="99">
        <v>146</v>
      </c>
      <c r="J936" s="98">
        <v>4527</v>
      </c>
      <c r="K936" s="100">
        <v>0.16921</v>
      </c>
      <c r="M936">
        <f t="shared" si="28"/>
        <v>2.0887728459530026E-2</v>
      </c>
      <c r="N936">
        <f t="shared" si="29"/>
        <v>3.2250938811574995E-2</v>
      </c>
    </row>
    <row r="937" spans="1:14" x14ac:dyDescent="0.2">
      <c r="A937" s="96">
        <v>110215</v>
      </c>
      <c r="B937" s="97" t="s">
        <v>1001</v>
      </c>
      <c r="C937" s="97" t="s">
        <v>162</v>
      </c>
      <c r="D937" s="96" t="s">
        <v>1105</v>
      </c>
      <c r="E937" s="98">
        <v>1021</v>
      </c>
      <c r="F937" s="99">
        <v>21</v>
      </c>
      <c r="G937" s="98">
        <v>1042</v>
      </c>
      <c r="H937" s="98">
        <v>16129</v>
      </c>
      <c r="I937" s="99">
        <v>849</v>
      </c>
      <c r="J937" s="98">
        <v>16978</v>
      </c>
      <c r="K937" s="100">
        <v>6.1370000000000001E-2</v>
      </c>
      <c r="M937">
        <f t="shared" si="28"/>
        <v>2.0153550863723609E-2</v>
      </c>
      <c r="N937">
        <f t="shared" si="29"/>
        <v>5.0005889975262105E-2</v>
      </c>
    </row>
    <row r="938" spans="1:14" x14ac:dyDescent="0.2">
      <c r="A938" s="96">
        <v>110219</v>
      </c>
      <c r="B938" s="97" t="s">
        <v>168</v>
      </c>
      <c r="C938" s="97" t="s">
        <v>162</v>
      </c>
      <c r="D938" s="96" t="s">
        <v>1106</v>
      </c>
      <c r="E938" s="98">
        <v>3054</v>
      </c>
      <c r="F938" s="99">
        <v>284</v>
      </c>
      <c r="G938" s="98">
        <v>3338</v>
      </c>
      <c r="H938" s="98">
        <v>17789</v>
      </c>
      <c r="I938" s="99">
        <v>2500</v>
      </c>
      <c r="J938" s="98">
        <v>20289</v>
      </c>
      <c r="K938" s="100">
        <v>0.16452</v>
      </c>
      <c r="M938">
        <f t="shared" si="28"/>
        <v>8.5080886758538046E-2</v>
      </c>
      <c r="N938">
        <f t="shared" si="29"/>
        <v>0.12321947853516683</v>
      </c>
    </row>
    <row r="939" spans="1:14" x14ac:dyDescent="0.2">
      <c r="A939" s="96">
        <v>110225</v>
      </c>
      <c r="B939" s="97" t="s">
        <v>1001</v>
      </c>
      <c r="C939" s="97" t="s">
        <v>162</v>
      </c>
      <c r="D939" s="96" t="s">
        <v>1107</v>
      </c>
      <c r="E939" s="98">
        <v>505</v>
      </c>
      <c r="F939" s="99">
        <v>0</v>
      </c>
      <c r="G939" s="98">
        <v>505</v>
      </c>
      <c r="H939" s="98">
        <v>5462</v>
      </c>
      <c r="I939" s="99">
        <v>113</v>
      </c>
      <c r="J939" s="98">
        <v>5575</v>
      </c>
      <c r="K939" s="100">
        <v>9.0579999999999994E-2</v>
      </c>
      <c r="M939">
        <f t="shared" si="28"/>
        <v>0</v>
      </c>
      <c r="N939">
        <f t="shared" si="29"/>
        <v>2.0269058295964124E-2</v>
      </c>
    </row>
    <row r="940" spans="1:14" x14ac:dyDescent="0.2">
      <c r="A940" s="96">
        <v>110226</v>
      </c>
      <c r="B940" s="97" t="s">
        <v>1001</v>
      </c>
      <c r="C940" s="97" t="s">
        <v>162</v>
      </c>
      <c r="D940" s="96" t="s">
        <v>1108</v>
      </c>
      <c r="E940" s="98">
        <v>637</v>
      </c>
      <c r="F940" s="99">
        <v>0</v>
      </c>
      <c r="G940" s="98">
        <v>637</v>
      </c>
      <c r="H940" s="98">
        <v>4726</v>
      </c>
      <c r="I940" s="99">
        <v>0</v>
      </c>
      <c r="J940" s="98">
        <v>4726</v>
      </c>
      <c r="K940" s="100">
        <v>0.13478999999999999</v>
      </c>
      <c r="M940">
        <f t="shared" si="28"/>
        <v>0</v>
      </c>
      <c r="N940">
        <f t="shared" si="29"/>
        <v>0</v>
      </c>
    </row>
    <row r="941" spans="1:14" x14ac:dyDescent="0.2">
      <c r="A941" s="96">
        <v>110228</v>
      </c>
      <c r="B941" s="97" t="s">
        <v>1001</v>
      </c>
      <c r="C941" s="97" t="s">
        <v>162</v>
      </c>
      <c r="D941" s="96" t="s">
        <v>1109</v>
      </c>
      <c r="E941" s="98">
        <v>7</v>
      </c>
      <c r="F941" s="99">
        <v>0</v>
      </c>
      <c r="G941" s="98">
        <v>7</v>
      </c>
      <c r="H941" s="98">
        <v>61</v>
      </c>
      <c r="I941" s="99">
        <v>0</v>
      </c>
      <c r="J941" s="98">
        <v>61</v>
      </c>
      <c r="K941" s="100">
        <v>0.11475</v>
      </c>
      <c r="M941">
        <f t="shared" si="28"/>
        <v>0</v>
      </c>
      <c r="N941">
        <f t="shared" si="29"/>
        <v>0</v>
      </c>
    </row>
    <row r="942" spans="1:14" x14ac:dyDescent="0.2">
      <c r="A942" s="96">
        <v>110229</v>
      </c>
      <c r="B942" s="97" t="s">
        <v>1001</v>
      </c>
      <c r="C942" s="97" t="s">
        <v>162</v>
      </c>
      <c r="D942" s="96" t="s">
        <v>1110</v>
      </c>
      <c r="E942" s="98">
        <v>551</v>
      </c>
      <c r="F942" s="99">
        <v>0</v>
      </c>
      <c r="G942" s="98">
        <v>551</v>
      </c>
      <c r="H942" s="98">
        <v>6640</v>
      </c>
      <c r="I942" s="99">
        <v>0</v>
      </c>
      <c r="J942" s="98">
        <v>6640</v>
      </c>
      <c r="K942" s="100">
        <v>8.2979999999999998E-2</v>
      </c>
      <c r="M942">
        <f t="shared" si="28"/>
        <v>0</v>
      </c>
      <c r="N942">
        <f t="shared" si="29"/>
        <v>0</v>
      </c>
    </row>
    <row r="943" spans="1:14" x14ac:dyDescent="0.2">
      <c r="A943" s="96">
        <v>110230</v>
      </c>
      <c r="B943" s="97" t="s">
        <v>360</v>
      </c>
      <c r="C943" s="97" t="s">
        <v>162</v>
      </c>
      <c r="D943" s="96" t="s">
        <v>1111</v>
      </c>
      <c r="E943" s="98">
        <v>58</v>
      </c>
      <c r="F943" s="99">
        <v>0</v>
      </c>
      <c r="G943" s="98">
        <v>58</v>
      </c>
      <c r="H943" s="98">
        <v>1696</v>
      </c>
      <c r="I943" s="99">
        <v>1</v>
      </c>
      <c r="J943" s="98">
        <v>1697</v>
      </c>
      <c r="K943" s="100">
        <v>3.4180000000000002E-2</v>
      </c>
      <c r="M943">
        <f t="shared" si="28"/>
        <v>0</v>
      </c>
      <c r="N943">
        <f t="shared" si="29"/>
        <v>5.8927519151443723E-4</v>
      </c>
    </row>
    <row r="944" spans="1:14" x14ac:dyDescent="0.2">
      <c r="A944" s="96">
        <v>120001</v>
      </c>
      <c r="B944" s="97" t="s">
        <v>402</v>
      </c>
      <c r="C944" s="97" t="s">
        <v>280</v>
      </c>
      <c r="D944" s="96" t="s">
        <v>1112</v>
      </c>
      <c r="E944" s="98">
        <v>6837</v>
      </c>
      <c r="F944" s="99">
        <v>175</v>
      </c>
      <c r="G944" s="98">
        <v>7012</v>
      </c>
      <c r="H944" s="98">
        <v>45962</v>
      </c>
      <c r="I944" s="99">
        <v>3088</v>
      </c>
      <c r="J944" s="98">
        <v>49050</v>
      </c>
      <c r="K944" s="100">
        <v>0.14296</v>
      </c>
      <c r="M944">
        <f t="shared" si="28"/>
        <v>2.4957216200798632E-2</v>
      </c>
      <c r="N944">
        <f t="shared" si="29"/>
        <v>6.2956167176350664E-2</v>
      </c>
    </row>
    <row r="945" spans="1:14" x14ac:dyDescent="0.2">
      <c r="A945" s="96">
        <v>120002</v>
      </c>
      <c r="B945" s="97" t="s">
        <v>402</v>
      </c>
      <c r="C945" s="97" t="s">
        <v>280</v>
      </c>
      <c r="D945" s="96" t="s">
        <v>1113</v>
      </c>
      <c r="E945" s="98">
        <v>1519</v>
      </c>
      <c r="F945" s="99">
        <v>0</v>
      </c>
      <c r="G945" s="98">
        <v>1519</v>
      </c>
      <c r="H945" s="98">
        <v>15829</v>
      </c>
      <c r="I945" s="99">
        <v>0</v>
      </c>
      <c r="J945" s="98">
        <v>15829</v>
      </c>
      <c r="K945" s="100">
        <v>9.5960000000000004E-2</v>
      </c>
      <c r="M945">
        <f t="shared" si="28"/>
        <v>0</v>
      </c>
      <c r="N945">
        <f t="shared" si="29"/>
        <v>0</v>
      </c>
    </row>
    <row r="946" spans="1:14" x14ac:dyDescent="0.2">
      <c r="A946" s="96">
        <v>120004</v>
      </c>
      <c r="B946" s="97" t="s">
        <v>402</v>
      </c>
      <c r="C946" s="97" t="s">
        <v>280</v>
      </c>
      <c r="D946" s="96" t="s">
        <v>1114</v>
      </c>
      <c r="E946" s="98">
        <v>513</v>
      </c>
      <c r="F946" s="99">
        <v>35</v>
      </c>
      <c r="G946" s="98">
        <v>548</v>
      </c>
      <c r="H946" s="98">
        <v>3990</v>
      </c>
      <c r="I946" s="99">
        <v>173</v>
      </c>
      <c r="J946" s="98">
        <v>4163</v>
      </c>
      <c r="K946" s="100">
        <v>0.13164000000000001</v>
      </c>
      <c r="M946">
        <f t="shared" si="28"/>
        <v>6.3868613138686137E-2</v>
      </c>
      <c r="N946">
        <f t="shared" si="29"/>
        <v>4.1556569781407642E-2</v>
      </c>
    </row>
    <row r="947" spans="1:14" x14ac:dyDescent="0.2">
      <c r="A947" s="96">
        <v>120005</v>
      </c>
      <c r="B947" s="97" t="s">
        <v>1115</v>
      </c>
      <c r="C947" s="97" t="s">
        <v>280</v>
      </c>
      <c r="D947" s="96" t="s">
        <v>1116</v>
      </c>
      <c r="E947" s="98">
        <v>1736</v>
      </c>
      <c r="F947" s="99">
        <v>0</v>
      </c>
      <c r="G947" s="98">
        <v>1736</v>
      </c>
      <c r="H947" s="98">
        <v>13250</v>
      </c>
      <c r="I947" s="99">
        <v>5</v>
      </c>
      <c r="J947" s="98">
        <v>13255</v>
      </c>
      <c r="K947" s="100">
        <v>0.13097</v>
      </c>
      <c r="M947">
        <f t="shared" si="28"/>
        <v>0</v>
      </c>
      <c r="N947">
        <f t="shared" si="29"/>
        <v>3.7721614485099962E-4</v>
      </c>
    </row>
    <row r="948" spans="1:14" x14ac:dyDescent="0.2">
      <c r="A948" s="96">
        <v>120006</v>
      </c>
      <c r="B948" s="97" t="s">
        <v>402</v>
      </c>
      <c r="C948" s="97" t="s">
        <v>280</v>
      </c>
      <c r="D948" s="96" t="s">
        <v>1117</v>
      </c>
      <c r="E948" s="98">
        <v>1528</v>
      </c>
      <c r="F948" s="99">
        <v>0</v>
      </c>
      <c r="G948" s="98">
        <v>1528</v>
      </c>
      <c r="H948" s="98">
        <v>13177</v>
      </c>
      <c r="I948" s="99">
        <v>1</v>
      </c>
      <c r="J948" s="98">
        <v>13178</v>
      </c>
      <c r="K948" s="100">
        <v>0.11595</v>
      </c>
      <c r="M948">
        <f t="shared" si="28"/>
        <v>0</v>
      </c>
      <c r="N948">
        <f t="shared" si="29"/>
        <v>7.5884049172863868E-5</v>
      </c>
    </row>
    <row r="949" spans="1:14" x14ac:dyDescent="0.2">
      <c r="A949" s="96">
        <v>120007</v>
      </c>
      <c r="B949" s="97" t="s">
        <v>402</v>
      </c>
      <c r="C949" s="97" t="s">
        <v>280</v>
      </c>
      <c r="D949" s="96" t="s">
        <v>1118</v>
      </c>
      <c r="E949" s="98">
        <v>1425</v>
      </c>
      <c r="F949" s="99">
        <v>0</v>
      </c>
      <c r="G949" s="98">
        <v>1425</v>
      </c>
      <c r="H949" s="98">
        <v>20139</v>
      </c>
      <c r="I949" s="99">
        <v>0</v>
      </c>
      <c r="J949" s="98">
        <v>20139</v>
      </c>
      <c r="K949" s="100">
        <v>7.0760000000000003E-2</v>
      </c>
      <c r="M949">
        <f t="shared" si="28"/>
        <v>0</v>
      </c>
      <c r="N949">
        <f t="shared" si="29"/>
        <v>0</v>
      </c>
    </row>
    <row r="950" spans="1:14" x14ac:dyDescent="0.2">
      <c r="A950" s="96">
        <v>120010</v>
      </c>
      <c r="B950" s="97" t="s">
        <v>1119</v>
      </c>
      <c r="C950" s="97" t="s">
        <v>280</v>
      </c>
      <c r="D950" s="96" t="s">
        <v>1120</v>
      </c>
      <c r="E950" s="98">
        <v>2949</v>
      </c>
      <c r="F950" s="99">
        <v>0</v>
      </c>
      <c r="G950" s="98">
        <v>2949</v>
      </c>
      <c r="H950" s="98">
        <v>14945</v>
      </c>
      <c r="I950" s="99">
        <v>0</v>
      </c>
      <c r="J950" s="98">
        <v>14945</v>
      </c>
      <c r="K950" s="100">
        <v>0.19732</v>
      </c>
      <c r="M950">
        <f t="shared" si="28"/>
        <v>0</v>
      </c>
      <c r="N950">
        <f t="shared" si="29"/>
        <v>0</v>
      </c>
    </row>
    <row r="951" spans="1:14" x14ac:dyDescent="0.2">
      <c r="A951" s="96">
        <v>120011</v>
      </c>
      <c r="B951" s="97" t="s">
        <v>168</v>
      </c>
      <c r="C951" s="97" t="s">
        <v>280</v>
      </c>
      <c r="D951" s="96" t="s">
        <v>481</v>
      </c>
      <c r="E951" s="98">
        <v>306</v>
      </c>
      <c r="F951" s="99">
        <v>67</v>
      </c>
      <c r="G951" s="98">
        <v>373</v>
      </c>
      <c r="H951" s="98">
        <v>4531</v>
      </c>
      <c r="I951" s="99">
        <v>17246</v>
      </c>
      <c r="J951" s="98">
        <v>21777</v>
      </c>
      <c r="K951" s="100">
        <v>1.7129999999999999E-2</v>
      </c>
      <c r="M951">
        <f t="shared" si="28"/>
        <v>0.17962466487935658</v>
      </c>
      <c r="N951">
        <f t="shared" si="29"/>
        <v>0.79193644670983143</v>
      </c>
    </row>
    <row r="952" spans="1:14" x14ac:dyDescent="0.2">
      <c r="A952" s="96">
        <v>120014</v>
      </c>
      <c r="B952" s="97" t="s">
        <v>405</v>
      </c>
      <c r="C952" s="97" t="s">
        <v>280</v>
      </c>
      <c r="D952" s="96" t="s">
        <v>1121</v>
      </c>
      <c r="E952" s="98">
        <v>383</v>
      </c>
      <c r="F952" s="99">
        <v>0</v>
      </c>
      <c r="G952" s="98">
        <v>383</v>
      </c>
      <c r="H952" s="98">
        <v>6088</v>
      </c>
      <c r="I952" s="99">
        <v>0</v>
      </c>
      <c r="J952" s="98">
        <v>6088</v>
      </c>
      <c r="K952" s="100">
        <v>6.2909999999999994E-2</v>
      </c>
      <c r="M952">
        <f t="shared" si="28"/>
        <v>0</v>
      </c>
      <c r="N952">
        <f t="shared" si="29"/>
        <v>0</v>
      </c>
    </row>
    <row r="953" spans="1:14" x14ac:dyDescent="0.2">
      <c r="A953" s="96">
        <v>120019</v>
      </c>
      <c r="B953" s="97" t="s">
        <v>402</v>
      </c>
      <c r="C953" s="97" t="s">
        <v>280</v>
      </c>
      <c r="D953" s="96" t="s">
        <v>1122</v>
      </c>
      <c r="E953" s="98">
        <v>260</v>
      </c>
      <c r="F953" s="99">
        <v>0</v>
      </c>
      <c r="G953" s="98">
        <v>260</v>
      </c>
      <c r="H953" s="98">
        <v>4239</v>
      </c>
      <c r="I953" s="99">
        <v>0</v>
      </c>
      <c r="J953" s="98">
        <v>4239</v>
      </c>
      <c r="K953" s="100">
        <v>6.1339999999999999E-2</v>
      </c>
      <c r="M953">
        <f t="shared" si="28"/>
        <v>0</v>
      </c>
      <c r="N953">
        <f t="shared" si="29"/>
        <v>0</v>
      </c>
    </row>
    <row r="954" spans="1:14" x14ac:dyDescent="0.2">
      <c r="A954" s="96">
        <v>120022</v>
      </c>
      <c r="B954" s="97" t="s">
        <v>405</v>
      </c>
      <c r="C954" s="97" t="s">
        <v>280</v>
      </c>
      <c r="D954" s="96" t="s">
        <v>1123</v>
      </c>
      <c r="E954" s="98">
        <v>1377</v>
      </c>
      <c r="F954" s="99">
        <v>0</v>
      </c>
      <c r="G954" s="98">
        <v>1377</v>
      </c>
      <c r="H954" s="98">
        <v>15486</v>
      </c>
      <c r="I954" s="99">
        <v>0</v>
      </c>
      <c r="J954" s="98">
        <v>15486</v>
      </c>
      <c r="K954" s="100">
        <v>8.8919999999999999E-2</v>
      </c>
      <c r="M954">
        <f t="shared" si="28"/>
        <v>0</v>
      </c>
      <c r="N954">
        <f t="shared" si="29"/>
        <v>0</v>
      </c>
    </row>
    <row r="955" spans="1:14" x14ac:dyDescent="0.2">
      <c r="A955" s="96">
        <v>120026</v>
      </c>
      <c r="B955" s="97" t="s">
        <v>402</v>
      </c>
      <c r="C955" s="97" t="s">
        <v>280</v>
      </c>
      <c r="D955" s="96" t="s">
        <v>1124</v>
      </c>
      <c r="E955" s="98">
        <v>2136</v>
      </c>
      <c r="F955" s="99">
        <v>0</v>
      </c>
      <c r="G955" s="98">
        <v>2136</v>
      </c>
      <c r="H955" s="98">
        <v>15862</v>
      </c>
      <c r="I955" s="99">
        <v>0</v>
      </c>
      <c r="J955" s="98">
        <v>15862</v>
      </c>
      <c r="K955" s="100">
        <v>0.13466</v>
      </c>
      <c r="M955">
        <f t="shared" si="28"/>
        <v>0</v>
      </c>
      <c r="N955">
        <f t="shared" si="29"/>
        <v>0</v>
      </c>
    </row>
    <row r="956" spans="1:14" x14ac:dyDescent="0.2">
      <c r="A956" s="96">
        <v>120027</v>
      </c>
      <c r="B956" s="97" t="s">
        <v>1119</v>
      </c>
      <c r="C956" s="97" t="s">
        <v>280</v>
      </c>
      <c r="D956" s="96" t="s">
        <v>1125</v>
      </c>
      <c r="E956" s="98">
        <v>2821</v>
      </c>
      <c r="F956" s="99">
        <v>0</v>
      </c>
      <c r="G956" s="98">
        <v>2821</v>
      </c>
      <c r="H956" s="98">
        <v>11589</v>
      </c>
      <c r="I956" s="99">
        <v>0</v>
      </c>
      <c r="J956" s="98">
        <v>11589</v>
      </c>
      <c r="K956" s="100">
        <v>0.24342</v>
      </c>
      <c r="M956">
        <f t="shared" si="28"/>
        <v>0</v>
      </c>
      <c r="N956">
        <f t="shared" si="29"/>
        <v>0</v>
      </c>
    </row>
    <row r="957" spans="1:14" x14ac:dyDescent="0.2">
      <c r="A957" s="96">
        <v>120028</v>
      </c>
      <c r="B957" s="97" t="s">
        <v>402</v>
      </c>
      <c r="C957" s="97" t="s">
        <v>280</v>
      </c>
      <c r="D957" s="96" t="s">
        <v>1126</v>
      </c>
      <c r="E957" s="98">
        <v>128</v>
      </c>
      <c r="F957" s="99">
        <v>0</v>
      </c>
      <c r="G957" s="98">
        <v>128</v>
      </c>
      <c r="H957" s="98">
        <v>2380</v>
      </c>
      <c r="I957" s="99">
        <v>8</v>
      </c>
      <c r="J957" s="98">
        <v>2388</v>
      </c>
      <c r="K957" s="100">
        <v>5.3600000000000002E-2</v>
      </c>
      <c r="M957">
        <f t="shared" si="28"/>
        <v>0</v>
      </c>
      <c r="N957">
        <f t="shared" si="29"/>
        <v>3.3500837520938024E-3</v>
      </c>
    </row>
    <row r="958" spans="1:14" x14ac:dyDescent="0.2">
      <c r="A958" s="96">
        <v>130002</v>
      </c>
      <c r="B958" s="97" t="s">
        <v>267</v>
      </c>
      <c r="C958" s="97" t="s">
        <v>264</v>
      </c>
      <c r="D958" s="96" t="s">
        <v>1127</v>
      </c>
      <c r="E958" s="98">
        <v>952</v>
      </c>
      <c r="F958" s="99">
        <v>0</v>
      </c>
      <c r="G958" s="98">
        <v>952</v>
      </c>
      <c r="H958" s="98">
        <v>15775</v>
      </c>
      <c r="I958" s="99">
        <v>0</v>
      </c>
      <c r="J958" s="98">
        <v>15775</v>
      </c>
      <c r="K958" s="100">
        <v>6.0350000000000001E-2</v>
      </c>
      <c r="M958">
        <f t="shared" si="28"/>
        <v>0</v>
      </c>
      <c r="N958">
        <f t="shared" si="29"/>
        <v>0</v>
      </c>
    </row>
    <row r="959" spans="1:14" x14ac:dyDescent="0.2">
      <c r="A959" s="96">
        <v>130003</v>
      </c>
      <c r="B959" s="97" t="s">
        <v>267</v>
      </c>
      <c r="C959" s="97" t="s">
        <v>264</v>
      </c>
      <c r="D959" s="96" t="s">
        <v>1128</v>
      </c>
      <c r="E959" s="98">
        <v>606</v>
      </c>
      <c r="F959" s="99">
        <v>0</v>
      </c>
      <c r="G959" s="98">
        <v>606</v>
      </c>
      <c r="H959" s="98">
        <v>11374</v>
      </c>
      <c r="I959" s="99">
        <v>0</v>
      </c>
      <c r="J959" s="98">
        <v>11374</v>
      </c>
      <c r="K959" s="100">
        <v>5.3280000000000001E-2</v>
      </c>
      <c r="M959">
        <f t="shared" si="28"/>
        <v>0</v>
      </c>
      <c r="N959">
        <f t="shared" si="29"/>
        <v>0</v>
      </c>
    </row>
    <row r="960" spans="1:14" x14ac:dyDescent="0.2">
      <c r="A960" s="96">
        <v>130006</v>
      </c>
      <c r="B960" s="97" t="s">
        <v>267</v>
      </c>
      <c r="C960" s="97" t="s">
        <v>264</v>
      </c>
      <c r="D960" s="96" t="s">
        <v>1129</v>
      </c>
      <c r="E960" s="98">
        <v>1153</v>
      </c>
      <c r="F960" s="99">
        <v>34</v>
      </c>
      <c r="G960" s="98">
        <v>1187</v>
      </c>
      <c r="H960" s="98">
        <v>23708</v>
      </c>
      <c r="I960" s="99">
        <v>4180</v>
      </c>
      <c r="J960" s="98">
        <v>27888</v>
      </c>
      <c r="K960" s="100">
        <v>4.2560000000000001E-2</v>
      </c>
      <c r="M960">
        <f t="shared" si="28"/>
        <v>2.8643639427127211E-2</v>
      </c>
      <c r="N960">
        <f t="shared" si="29"/>
        <v>0.14988525530694205</v>
      </c>
    </row>
    <row r="961" spans="1:14" x14ac:dyDescent="0.2">
      <c r="A961" s="96">
        <v>130007</v>
      </c>
      <c r="B961" s="97" t="s">
        <v>267</v>
      </c>
      <c r="C961" s="97" t="s">
        <v>264</v>
      </c>
      <c r="D961" s="96" t="s">
        <v>1130</v>
      </c>
      <c r="E961" s="98">
        <v>2481</v>
      </c>
      <c r="F961" s="99">
        <v>145</v>
      </c>
      <c r="G961" s="98">
        <v>2626</v>
      </c>
      <c r="H961" s="98">
        <v>26346</v>
      </c>
      <c r="I961" s="99">
        <v>6711</v>
      </c>
      <c r="J961" s="98">
        <v>33057</v>
      </c>
      <c r="K961" s="100">
        <v>7.9439999999999997E-2</v>
      </c>
      <c r="M961">
        <f t="shared" si="28"/>
        <v>5.5217060167555218E-2</v>
      </c>
      <c r="N961">
        <f t="shared" si="29"/>
        <v>0.2030129775841728</v>
      </c>
    </row>
    <row r="962" spans="1:14" x14ac:dyDescent="0.2">
      <c r="A962" s="96">
        <v>130013</v>
      </c>
      <c r="B962" s="97" t="s">
        <v>168</v>
      </c>
      <c r="C962" s="97" t="s">
        <v>264</v>
      </c>
      <c r="D962" s="96" t="s">
        <v>353</v>
      </c>
      <c r="E962" s="98">
        <v>456</v>
      </c>
      <c r="F962" s="99">
        <v>107</v>
      </c>
      <c r="G962" s="98">
        <v>563</v>
      </c>
      <c r="H962" s="98">
        <v>5864</v>
      </c>
      <c r="I962" s="99">
        <v>2701</v>
      </c>
      <c r="J962" s="98">
        <v>8565</v>
      </c>
      <c r="K962" s="100">
        <v>6.5729999999999997E-2</v>
      </c>
      <c r="M962">
        <f t="shared" si="28"/>
        <v>0.19005328596802842</v>
      </c>
      <c r="N962">
        <f t="shared" si="29"/>
        <v>0.31535318155283126</v>
      </c>
    </row>
    <row r="963" spans="1:14" x14ac:dyDescent="0.2">
      <c r="A963" s="96">
        <v>130014</v>
      </c>
      <c r="B963" s="97" t="s">
        <v>168</v>
      </c>
      <c r="C963" s="97" t="s">
        <v>264</v>
      </c>
      <c r="D963" s="96" t="s">
        <v>1131</v>
      </c>
      <c r="E963" s="98">
        <v>771</v>
      </c>
      <c r="F963" s="99">
        <v>72</v>
      </c>
      <c r="G963" s="98">
        <v>843</v>
      </c>
      <c r="H963" s="98">
        <v>4977</v>
      </c>
      <c r="I963" s="99">
        <v>1656</v>
      </c>
      <c r="J963" s="98">
        <v>6633</v>
      </c>
      <c r="K963" s="100">
        <v>0.12709000000000001</v>
      </c>
      <c r="M963">
        <f t="shared" si="28"/>
        <v>8.5409252669039148E-2</v>
      </c>
      <c r="N963">
        <f t="shared" si="29"/>
        <v>0.24966078697421981</v>
      </c>
    </row>
    <row r="964" spans="1:14" x14ac:dyDescent="0.2">
      <c r="A964" s="96">
        <v>130018</v>
      </c>
      <c r="B964" s="97" t="s">
        <v>168</v>
      </c>
      <c r="C964" s="97" t="s">
        <v>264</v>
      </c>
      <c r="D964" s="96" t="s">
        <v>1132</v>
      </c>
      <c r="E964" s="98">
        <v>1284</v>
      </c>
      <c r="F964" s="99">
        <v>0</v>
      </c>
      <c r="G964" s="98">
        <v>1284</v>
      </c>
      <c r="H964" s="98">
        <v>17588</v>
      </c>
      <c r="I964" s="99">
        <v>25</v>
      </c>
      <c r="J964" s="98">
        <v>17613</v>
      </c>
      <c r="K964" s="100">
        <v>7.2900000000000006E-2</v>
      </c>
      <c r="M964">
        <f t="shared" ref="M964:M1027" si="30">F964/G964</f>
        <v>0</v>
      </c>
      <c r="N964">
        <f t="shared" ref="N964:N1027" si="31">I964/J964</f>
        <v>1.4194061204791915E-3</v>
      </c>
    </row>
    <row r="965" spans="1:14" x14ac:dyDescent="0.2">
      <c r="A965" s="96">
        <v>130024</v>
      </c>
      <c r="B965" s="97" t="s">
        <v>267</v>
      </c>
      <c r="C965" s="97" t="s">
        <v>264</v>
      </c>
      <c r="D965" s="96" t="s">
        <v>1133</v>
      </c>
      <c r="E965" s="98">
        <v>142</v>
      </c>
      <c r="F965" s="99">
        <v>0</v>
      </c>
      <c r="G965" s="98">
        <v>142</v>
      </c>
      <c r="H965" s="98">
        <v>3143</v>
      </c>
      <c r="I965" s="99">
        <v>0</v>
      </c>
      <c r="J965" s="98">
        <v>3143</v>
      </c>
      <c r="K965" s="100">
        <v>4.5179999999999998E-2</v>
      </c>
      <c r="M965">
        <f t="shared" si="30"/>
        <v>0</v>
      </c>
      <c r="N965">
        <f t="shared" si="31"/>
        <v>0</v>
      </c>
    </row>
    <row r="966" spans="1:14" x14ac:dyDescent="0.2">
      <c r="A966" s="96">
        <v>130025</v>
      </c>
      <c r="B966" s="97" t="s">
        <v>267</v>
      </c>
      <c r="C966" s="97" t="s">
        <v>264</v>
      </c>
      <c r="D966" s="96" t="s">
        <v>1134</v>
      </c>
      <c r="E966" s="98">
        <v>121</v>
      </c>
      <c r="F966" s="99">
        <v>0</v>
      </c>
      <c r="G966" s="98">
        <v>121</v>
      </c>
      <c r="H966" s="98">
        <v>2537</v>
      </c>
      <c r="I966" s="99">
        <v>0</v>
      </c>
      <c r="J966" s="98">
        <v>2537</v>
      </c>
      <c r="K966" s="100">
        <v>4.7690000000000003E-2</v>
      </c>
      <c r="M966">
        <f t="shared" si="30"/>
        <v>0</v>
      </c>
      <c r="N966">
        <f t="shared" si="31"/>
        <v>0</v>
      </c>
    </row>
    <row r="967" spans="1:14" x14ac:dyDescent="0.2">
      <c r="A967" s="96">
        <v>130028</v>
      </c>
      <c r="B967" s="97" t="s">
        <v>267</v>
      </c>
      <c r="C967" s="97" t="s">
        <v>264</v>
      </c>
      <c r="D967" s="96" t="s">
        <v>1135</v>
      </c>
      <c r="E967" s="98">
        <v>1124</v>
      </c>
      <c r="F967" s="99">
        <v>0</v>
      </c>
      <c r="G967" s="98">
        <v>1124</v>
      </c>
      <c r="H967" s="98">
        <v>10674</v>
      </c>
      <c r="I967" s="99">
        <v>24</v>
      </c>
      <c r="J967" s="98">
        <v>10698</v>
      </c>
      <c r="K967" s="100">
        <v>0.10507</v>
      </c>
      <c r="M967">
        <f t="shared" si="30"/>
        <v>0</v>
      </c>
      <c r="N967">
        <f t="shared" si="31"/>
        <v>2.2434099831744251E-3</v>
      </c>
    </row>
    <row r="968" spans="1:14" x14ac:dyDescent="0.2">
      <c r="A968" s="96">
        <v>130049</v>
      </c>
      <c r="B968" s="97" t="s">
        <v>267</v>
      </c>
      <c r="C968" s="97" t="s">
        <v>264</v>
      </c>
      <c r="D968" s="96" t="s">
        <v>1136</v>
      </c>
      <c r="E968" s="98">
        <v>984</v>
      </c>
      <c r="F968" s="99">
        <v>0</v>
      </c>
      <c r="G968" s="98">
        <v>984</v>
      </c>
      <c r="H968" s="98">
        <v>20068</v>
      </c>
      <c r="I968" s="99">
        <v>4</v>
      </c>
      <c r="J968" s="98">
        <v>20072</v>
      </c>
      <c r="K968" s="100">
        <v>4.9020000000000001E-2</v>
      </c>
      <c r="M968">
        <f t="shared" si="30"/>
        <v>0</v>
      </c>
      <c r="N968">
        <f t="shared" si="31"/>
        <v>1.9928258270227183E-4</v>
      </c>
    </row>
    <row r="969" spans="1:14" x14ac:dyDescent="0.2">
      <c r="A969" s="96">
        <v>130063</v>
      </c>
      <c r="B969" s="97" t="s">
        <v>267</v>
      </c>
      <c r="C969" s="97" t="s">
        <v>264</v>
      </c>
      <c r="D969" s="96" t="s">
        <v>1137</v>
      </c>
      <c r="E969" s="98">
        <v>1</v>
      </c>
      <c r="F969" s="99">
        <v>0</v>
      </c>
      <c r="G969" s="98">
        <v>1</v>
      </c>
      <c r="H969" s="98">
        <v>184</v>
      </c>
      <c r="I969" s="99">
        <v>0</v>
      </c>
      <c r="J969" s="98">
        <v>184</v>
      </c>
      <c r="K969" s="100">
        <v>5.4299999999999999E-3</v>
      </c>
      <c r="M969">
        <f t="shared" si="30"/>
        <v>0</v>
      </c>
      <c r="N969">
        <f t="shared" si="31"/>
        <v>0</v>
      </c>
    </row>
    <row r="970" spans="1:14" x14ac:dyDescent="0.2">
      <c r="A970" s="96">
        <v>130065</v>
      </c>
      <c r="B970" s="97" t="s">
        <v>267</v>
      </c>
      <c r="C970" s="97" t="s">
        <v>264</v>
      </c>
      <c r="D970" s="96" t="s">
        <v>1138</v>
      </c>
      <c r="E970" s="98">
        <v>36</v>
      </c>
      <c r="F970" s="99">
        <v>0</v>
      </c>
      <c r="G970" s="98">
        <v>36</v>
      </c>
      <c r="H970" s="98">
        <v>727</v>
      </c>
      <c r="I970" s="99">
        <v>0</v>
      </c>
      <c r="J970" s="98">
        <v>727</v>
      </c>
      <c r="K970" s="100">
        <v>4.9520000000000002E-2</v>
      </c>
      <c r="M970">
        <f t="shared" si="30"/>
        <v>0</v>
      </c>
      <c r="N970">
        <f t="shared" si="31"/>
        <v>0</v>
      </c>
    </row>
    <row r="971" spans="1:14" x14ac:dyDescent="0.2">
      <c r="A971" s="96">
        <v>130066</v>
      </c>
      <c r="B971" s="97" t="s">
        <v>267</v>
      </c>
      <c r="C971" s="97" t="s">
        <v>264</v>
      </c>
      <c r="D971" s="96" t="s">
        <v>1139</v>
      </c>
      <c r="E971" s="98">
        <v>20</v>
      </c>
      <c r="F971" s="99">
        <v>0</v>
      </c>
      <c r="G971" s="98">
        <v>20</v>
      </c>
      <c r="H971" s="98">
        <v>467</v>
      </c>
      <c r="I971" s="99">
        <v>0</v>
      </c>
      <c r="J971" s="98">
        <v>467</v>
      </c>
      <c r="K971" s="100">
        <v>4.283E-2</v>
      </c>
      <c r="M971">
        <f t="shared" si="30"/>
        <v>0</v>
      </c>
      <c r="N971">
        <f t="shared" si="31"/>
        <v>0</v>
      </c>
    </row>
    <row r="972" spans="1:14" x14ac:dyDescent="0.2">
      <c r="A972" s="96">
        <v>130067</v>
      </c>
      <c r="B972" s="97" t="s">
        <v>267</v>
      </c>
      <c r="C972" s="97" t="s">
        <v>264</v>
      </c>
      <c r="D972" s="96" t="s">
        <v>1140</v>
      </c>
      <c r="E972" s="98">
        <v>1</v>
      </c>
      <c r="F972" s="99">
        <v>0</v>
      </c>
      <c r="G972" s="98">
        <v>1</v>
      </c>
      <c r="H972" s="98">
        <v>3</v>
      </c>
      <c r="I972" s="99">
        <v>0</v>
      </c>
      <c r="J972" s="98">
        <v>3</v>
      </c>
      <c r="K972" s="100">
        <v>0.33333000000000002</v>
      </c>
      <c r="M972">
        <f t="shared" si="30"/>
        <v>0</v>
      </c>
      <c r="N972">
        <f t="shared" si="31"/>
        <v>0</v>
      </c>
    </row>
    <row r="973" spans="1:14" x14ac:dyDescent="0.2">
      <c r="A973" s="96">
        <v>140001</v>
      </c>
      <c r="B973" s="97" t="s">
        <v>1141</v>
      </c>
      <c r="C973" s="97" t="s">
        <v>1142</v>
      </c>
      <c r="D973" s="96" t="s">
        <v>1143</v>
      </c>
      <c r="E973" s="98">
        <v>255</v>
      </c>
      <c r="F973" s="99">
        <v>0</v>
      </c>
      <c r="G973" s="98">
        <v>255</v>
      </c>
      <c r="H973" s="98">
        <v>6260</v>
      </c>
      <c r="I973" s="99">
        <v>0</v>
      </c>
      <c r="J973" s="98">
        <v>6260</v>
      </c>
      <c r="K973" s="100">
        <v>4.0730000000000002E-2</v>
      </c>
      <c r="M973">
        <f t="shared" si="30"/>
        <v>0</v>
      </c>
      <c r="N973">
        <f t="shared" si="31"/>
        <v>0</v>
      </c>
    </row>
    <row r="974" spans="1:14" x14ac:dyDescent="0.2">
      <c r="A974" s="96">
        <v>140002</v>
      </c>
      <c r="B974" s="97" t="s">
        <v>168</v>
      </c>
      <c r="C974" s="97" t="s">
        <v>1142</v>
      </c>
      <c r="D974" s="96" t="s">
        <v>1144</v>
      </c>
      <c r="E974" s="98">
        <v>555</v>
      </c>
      <c r="F974" s="99">
        <v>0</v>
      </c>
      <c r="G974" s="98">
        <v>555</v>
      </c>
      <c r="H974" s="98">
        <v>14513</v>
      </c>
      <c r="I974" s="99">
        <v>0</v>
      </c>
      <c r="J974" s="98">
        <v>14513</v>
      </c>
      <c r="K974" s="100">
        <v>3.8240000000000003E-2</v>
      </c>
      <c r="M974">
        <f t="shared" si="30"/>
        <v>0</v>
      </c>
      <c r="N974">
        <f t="shared" si="31"/>
        <v>0</v>
      </c>
    </row>
    <row r="975" spans="1:14" x14ac:dyDescent="0.2">
      <c r="A975" s="96">
        <v>140007</v>
      </c>
      <c r="B975" s="97" t="s">
        <v>1141</v>
      </c>
      <c r="C975" s="97" t="s">
        <v>1142</v>
      </c>
      <c r="D975" s="96" t="s">
        <v>1145</v>
      </c>
      <c r="E975" s="98">
        <v>1619</v>
      </c>
      <c r="F975" s="99">
        <v>0</v>
      </c>
      <c r="G975" s="98">
        <v>1619</v>
      </c>
      <c r="H975" s="98">
        <v>52523</v>
      </c>
      <c r="I975" s="99">
        <v>0</v>
      </c>
      <c r="J975" s="98">
        <v>52523</v>
      </c>
      <c r="K975" s="100">
        <v>3.082E-2</v>
      </c>
      <c r="M975">
        <f t="shared" si="30"/>
        <v>0</v>
      </c>
      <c r="N975">
        <f t="shared" si="31"/>
        <v>0</v>
      </c>
    </row>
    <row r="976" spans="1:14" x14ac:dyDescent="0.2">
      <c r="A976" s="96">
        <v>140008</v>
      </c>
      <c r="B976" s="97" t="s">
        <v>1141</v>
      </c>
      <c r="C976" s="97" t="s">
        <v>1142</v>
      </c>
      <c r="D976" s="96" t="s">
        <v>1146</v>
      </c>
      <c r="E976" s="98">
        <v>881</v>
      </c>
      <c r="F976" s="99">
        <v>65</v>
      </c>
      <c r="G976" s="98">
        <v>946</v>
      </c>
      <c r="H976" s="98">
        <v>23744</v>
      </c>
      <c r="I976" s="99">
        <v>2034</v>
      </c>
      <c r="J976" s="98">
        <v>25778</v>
      </c>
      <c r="K976" s="100">
        <v>3.6700000000000003E-2</v>
      </c>
      <c r="M976">
        <f t="shared" si="30"/>
        <v>6.8710359408033828E-2</v>
      </c>
      <c r="N976">
        <f t="shared" si="31"/>
        <v>7.8904492202653428E-2</v>
      </c>
    </row>
    <row r="977" spans="1:14" x14ac:dyDescent="0.2">
      <c r="A977" s="96">
        <v>140010</v>
      </c>
      <c r="B977" s="97" t="s">
        <v>1141</v>
      </c>
      <c r="C977" s="97" t="s">
        <v>1142</v>
      </c>
      <c r="D977" s="96" t="s">
        <v>1147</v>
      </c>
      <c r="E977" s="98">
        <v>1122</v>
      </c>
      <c r="F977" s="99">
        <v>9</v>
      </c>
      <c r="G977" s="98">
        <v>1131</v>
      </c>
      <c r="H977" s="98">
        <v>70276</v>
      </c>
      <c r="I977" s="99">
        <v>514</v>
      </c>
      <c r="J977" s="98">
        <v>70790</v>
      </c>
      <c r="K977" s="100">
        <v>1.5980000000000001E-2</v>
      </c>
      <c r="M977">
        <f t="shared" si="30"/>
        <v>7.9575596816976128E-3</v>
      </c>
      <c r="N977">
        <f t="shared" si="31"/>
        <v>7.2609125582709421E-3</v>
      </c>
    </row>
    <row r="978" spans="1:14" x14ac:dyDescent="0.2">
      <c r="A978" s="96">
        <v>140011</v>
      </c>
      <c r="B978" s="97" t="s">
        <v>1141</v>
      </c>
      <c r="C978" s="97" t="s">
        <v>1142</v>
      </c>
      <c r="D978" s="96" t="s">
        <v>1148</v>
      </c>
      <c r="E978" s="98">
        <v>732</v>
      </c>
      <c r="F978" s="99">
        <v>0</v>
      </c>
      <c r="G978" s="98">
        <v>732</v>
      </c>
      <c r="H978" s="98">
        <v>12935</v>
      </c>
      <c r="I978" s="99">
        <v>0</v>
      </c>
      <c r="J978" s="98">
        <v>12935</v>
      </c>
      <c r="K978" s="100">
        <v>5.6590000000000001E-2</v>
      </c>
      <c r="M978">
        <f t="shared" si="30"/>
        <v>0</v>
      </c>
      <c r="N978">
        <f t="shared" si="31"/>
        <v>0</v>
      </c>
    </row>
    <row r="979" spans="1:14" x14ac:dyDescent="0.2">
      <c r="A979" s="96">
        <v>140012</v>
      </c>
      <c r="B979" s="97" t="s">
        <v>1141</v>
      </c>
      <c r="C979" s="97" t="s">
        <v>1142</v>
      </c>
      <c r="D979" s="96" t="s">
        <v>1149</v>
      </c>
      <c r="E979" s="98">
        <v>244</v>
      </c>
      <c r="F979" s="99">
        <v>0</v>
      </c>
      <c r="G979" s="98">
        <v>244</v>
      </c>
      <c r="H979" s="98">
        <v>6204</v>
      </c>
      <c r="I979" s="99">
        <v>316</v>
      </c>
      <c r="J979" s="98">
        <v>6520</v>
      </c>
      <c r="K979" s="100">
        <v>3.7420000000000002E-2</v>
      </c>
      <c r="M979">
        <f t="shared" si="30"/>
        <v>0</v>
      </c>
      <c r="N979">
        <f t="shared" si="31"/>
        <v>4.8466257668711654E-2</v>
      </c>
    </row>
    <row r="980" spans="1:14" x14ac:dyDescent="0.2">
      <c r="A980" s="96">
        <v>140013</v>
      </c>
      <c r="B980" s="97" t="s">
        <v>1141</v>
      </c>
      <c r="C980" s="97" t="s">
        <v>1142</v>
      </c>
      <c r="D980" s="96" t="s">
        <v>1150</v>
      </c>
      <c r="E980" s="98">
        <v>503</v>
      </c>
      <c r="F980" s="99">
        <v>0</v>
      </c>
      <c r="G980" s="98">
        <v>503</v>
      </c>
      <c r="H980" s="98">
        <v>18461</v>
      </c>
      <c r="I980" s="99">
        <v>0</v>
      </c>
      <c r="J980" s="98">
        <v>18461</v>
      </c>
      <c r="K980" s="100">
        <v>2.725E-2</v>
      </c>
      <c r="M980">
        <f t="shared" si="30"/>
        <v>0</v>
      </c>
      <c r="N980">
        <f t="shared" si="31"/>
        <v>0</v>
      </c>
    </row>
    <row r="981" spans="1:14" x14ac:dyDescent="0.2">
      <c r="A981" s="96">
        <v>140015</v>
      </c>
      <c r="B981" s="97" t="s">
        <v>1141</v>
      </c>
      <c r="C981" s="97" t="s">
        <v>1142</v>
      </c>
      <c r="D981" s="96" t="s">
        <v>1151</v>
      </c>
      <c r="E981" s="98">
        <v>1300</v>
      </c>
      <c r="F981" s="99">
        <v>0</v>
      </c>
      <c r="G981" s="98">
        <v>1300</v>
      </c>
      <c r="H981" s="98">
        <v>29781</v>
      </c>
      <c r="I981" s="99">
        <v>0</v>
      </c>
      <c r="J981" s="98">
        <v>29781</v>
      </c>
      <c r="K981" s="100">
        <v>4.3650000000000001E-2</v>
      </c>
      <c r="M981">
        <f t="shared" si="30"/>
        <v>0</v>
      </c>
      <c r="N981">
        <f t="shared" si="31"/>
        <v>0</v>
      </c>
    </row>
    <row r="982" spans="1:14" x14ac:dyDescent="0.2">
      <c r="A982" s="96">
        <v>140018</v>
      </c>
      <c r="B982" s="97" t="s">
        <v>1141</v>
      </c>
      <c r="C982" s="97" t="s">
        <v>1142</v>
      </c>
      <c r="D982" s="96" t="s">
        <v>1152</v>
      </c>
      <c r="E982" s="98">
        <v>2137</v>
      </c>
      <c r="F982" s="99">
        <v>47</v>
      </c>
      <c r="G982" s="98">
        <v>2184</v>
      </c>
      <c r="H982" s="98">
        <v>15347</v>
      </c>
      <c r="I982" s="99">
        <v>755</v>
      </c>
      <c r="J982" s="98">
        <v>16102</v>
      </c>
      <c r="K982" s="100">
        <v>0.13564000000000001</v>
      </c>
      <c r="M982">
        <f t="shared" si="30"/>
        <v>2.152014652014652E-2</v>
      </c>
      <c r="N982">
        <f t="shared" si="31"/>
        <v>4.6888585268910696E-2</v>
      </c>
    </row>
    <row r="983" spans="1:14" x14ac:dyDescent="0.2">
      <c r="A983" s="96">
        <v>140019</v>
      </c>
      <c r="B983" s="97" t="s">
        <v>1141</v>
      </c>
      <c r="C983" s="97" t="s">
        <v>1142</v>
      </c>
      <c r="D983" s="96" t="s">
        <v>1153</v>
      </c>
      <c r="E983" s="98">
        <v>165</v>
      </c>
      <c r="F983" s="99">
        <v>0</v>
      </c>
      <c r="G983" s="98">
        <v>165</v>
      </c>
      <c r="H983" s="98">
        <v>2259</v>
      </c>
      <c r="I983" s="99">
        <v>0</v>
      </c>
      <c r="J983" s="98">
        <v>2259</v>
      </c>
      <c r="K983" s="100">
        <v>7.3039999999999994E-2</v>
      </c>
      <c r="M983">
        <f t="shared" si="30"/>
        <v>0</v>
      </c>
      <c r="N983">
        <f t="shared" si="31"/>
        <v>0</v>
      </c>
    </row>
    <row r="984" spans="1:14" x14ac:dyDescent="0.2">
      <c r="A984" s="96">
        <v>140026</v>
      </c>
      <c r="B984" s="97" t="s">
        <v>1141</v>
      </c>
      <c r="C984" s="97" t="s">
        <v>1142</v>
      </c>
      <c r="D984" s="96" t="s">
        <v>791</v>
      </c>
      <c r="E984" s="98">
        <v>145</v>
      </c>
      <c r="F984" s="99">
        <v>0</v>
      </c>
      <c r="G984" s="98">
        <v>145</v>
      </c>
      <c r="H984" s="98">
        <v>9691</v>
      </c>
      <c r="I984" s="99">
        <v>0</v>
      </c>
      <c r="J984" s="98">
        <v>9691</v>
      </c>
      <c r="K984" s="100">
        <v>1.4959999999999999E-2</v>
      </c>
      <c r="M984">
        <f t="shared" si="30"/>
        <v>0</v>
      </c>
      <c r="N984">
        <f t="shared" si="31"/>
        <v>0</v>
      </c>
    </row>
    <row r="985" spans="1:14" x14ac:dyDescent="0.2">
      <c r="A985" s="96">
        <v>140029</v>
      </c>
      <c r="B985" s="97" t="s">
        <v>1141</v>
      </c>
      <c r="C985" s="97" t="s">
        <v>1142</v>
      </c>
      <c r="D985" s="96" t="s">
        <v>1154</v>
      </c>
      <c r="E985" s="98">
        <v>443</v>
      </c>
      <c r="F985" s="99">
        <v>0</v>
      </c>
      <c r="G985" s="98">
        <v>443</v>
      </c>
      <c r="H985" s="98">
        <v>13820</v>
      </c>
      <c r="I985" s="99">
        <v>314</v>
      </c>
      <c r="J985" s="98">
        <v>14134</v>
      </c>
      <c r="K985" s="100">
        <v>3.134E-2</v>
      </c>
      <c r="M985">
        <f t="shared" si="30"/>
        <v>0</v>
      </c>
      <c r="N985">
        <f t="shared" si="31"/>
        <v>2.2215933210697609E-2</v>
      </c>
    </row>
    <row r="986" spans="1:14" x14ac:dyDescent="0.2">
      <c r="A986" s="96">
        <v>140030</v>
      </c>
      <c r="B986" s="97" t="s">
        <v>1141</v>
      </c>
      <c r="C986" s="97" t="s">
        <v>1142</v>
      </c>
      <c r="D986" s="96" t="s">
        <v>1155</v>
      </c>
      <c r="E986" s="98">
        <v>997</v>
      </c>
      <c r="F986" s="99">
        <v>0</v>
      </c>
      <c r="G986" s="98">
        <v>997</v>
      </c>
      <c r="H986" s="98">
        <v>23866</v>
      </c>
      <c r="I986" s="99">
        <v>0</v>
      </c>
      <c r="J986" s="98">
        <v>23866</v>
      </c>
      <c r="K986" s="100">
        <v>4.1770000000000002E-2</v>
      </c>
      <c r="M986">
        <f t="shared" si="30"/>
        <v>0</v>
      </c>
      <c r="N986">
        <f t="shared" si="31"/>
        <v>0</v>
      </c>
    </row>
    <row r="987" spans="1:14" x14ac:dyDescent="0.2">
      <c r="A987" s="96">
        <v>140032</v>
      </c>
      <c r="B987" s="97" t="s">
        <v>1141</v>
      </c>
      <c r="C987" s="97" t="s">
        <v>1142</v>
      </c>
      <c r="D987" s="96" t="s">
        <v>1156</v>
      </c>
      <c r="E987" s="98">
        <v>735</v>
      </c>
      <c r="F987" s="99">
        <v>0</v>
      </c>
      <c r="G987" s="98">
        <v>735</v>
      </c>
      <c r="H987" s="98">
        <v>16995</v>
      </c>
      <c r="I987" s="99">
        <v>0</v>
      </c>
      <c r="J987" s="98">
        <v>16995</v>
      </c>
      <c r="K987" s="100">
        <v>4.3249999999999997E-2</v>
      </c>
      <c r="M987">
        <f t="shared" si="30"/>
        <v>0</v>
      </c>
      <c r="N987">
        <f t="shared" si="31"/>
        <v>0</v>
      </c>
    </row>
    <row r="988" spans="1:14" x14ac:dyDescent="0.2">
      <c r="A988" s="96">
        <v>140033</v>
      </c>
      <c r="B988" s="97" t="s">
        <v>1141</v>
      </c>
      <c r="C988" s="97" t="s">
        <v>1142</v>
      </c>
      <c r="D988" s="96" t="s">
        <v>1157</v>
      </c>
      <c r="E988" s="98">
        <v>12</v>
      </c>
      <c r="F988" s="99">
        <v>0</v>
      </c>
      <c r="G988" s="98">
        <v>12</v>
      </c>
      <c r="H988" s="98">
        <v>12</v>
      </c>
      <c r="I988" s="99">
        <v>0</v>
      </c>
      <c r="J988" s="98">
        <v>12</v>
      </c>
      <c r="K988" s="100">
        <v>1</v>
      </c>
      <c r="M988">
        <f t="shared" si="30"/>
        <v>0</v>
      </c>
      <c r="N988">
        <f t="shared" si="31"/>
        <v>0</v>
      </c>
    </row>
    <row r="989" spans="1:14" x14ac:dyDescent="0.2">
      <c r="A989" s="96">
        <v>140034</v>
      </c>
      <c r="B989" s="97" t="s">
        <v>1141</v>
      </c>
      <c r="C989" s="97" t="s">
        <v>1142</v>
      </c>
      <c r="D989" s="96" t="s">
        <v>791</v>
      </c>
      <c r="E989" s="98">
        <v>911</v>
      </c>
      <c r="F989" s="99">
        <v>0</v>
      </c>
      <c r="G989" s="98">
        <v>911</v>
      </c>
      <c r="H989" s="98">
        <v>16586</v>
      </c>
      <c r="I989" s="99">
        <v>82</v>
      </c>
      <c r="J989" s="98">
        <v>16668</v>
      </c>
      <c r="K989" s="100">
        <v>5.466E-2</v>
      </c>
      <c r="M989">
        <f t="shared" si="30"/>
        <v>0</v>
      </c>
      <c r="N989">
        <f t="shared" si="31"/>
        <v>4.919606431485481E-3</v>
      </c>
    </row>
    <row r="990" spans="1:14" x14ac:dyDescent="0.2">
      <c r="A990" s="96">
        <v>140040</v>
      </c>
      <c r="B990" s="97" t="s">
        <v>168</v>
      </c>
      <c r="C990" s="97" t="s">
        <v>1142</v>
      </c>
      <c r="D990" s="96" t="s">
        <v>1158</v>
      </c>
      <c r="E990" s="98">
        <v>412</v>
      </c>
      <c r="F990" s="99">
        <v>0</v>
      </c>
      <c r="G990" s="98">
        <v>412</v>
      </c>
      <c r="H990" s="98">
        <v>10993</v>
      </c>
      <c r="I990" s="99">
        <v>0</v>
      </c>
      <c r="J990" s="98">
        <v>10993</v>
      </c>
      <c r="K990" s="100">
        <v>3.7479999999999999E-2</v>
      </c>
      <c r="M990">
        <f t="shared" si="30"/>
        <v>0</v>
      </c>
      <c r="N990">
        <f t="shared" si="31"/>
        <v>0</v>
      </c>
    </row>
    <row r="991" spans="1:14" x14ac:dyDescent="0.2">
      <c r="A991" s="96">
        <v>140043</v>
      </c>
      <c r="B991" s="97" t="s">
        <v>1141</v>
      </c>
      <c r="C991" s="97" t="s">
        <v>1142</v>
      </c>
      <c r="D991" s="96" t="s">
        <v>1159</v>
      </c>
      <c r="E991" s="98">
        <v>224</v>
      </c>
      <c r="F991" s="99">
        <v>5</v>
      </c>
      <c r="G991" s="98">
        <v>229</v>
      </c>
      <c r="H991" s="98">
        <v>10085</v>
      </c>
      <c r="I991" s="99">
        <v>256</v>
      </c>
      <c r="J991" s="98">
        <v>10341</v>
      </c>
      <c r="K991" s="100">
        <v>2.214E-2</v>
      </c>
      <c r="M991">
        <f t="shared" si="30"/>
        <v>2.1834061135371178E-2</v>
      </c>
      <c r="N991">
        <f t="shared" si="31"/>
        <v>2.4755826322405958E-2</v>
      </c>
    </row>
    <row r="992" spans="1:14" x14ac:dyDescent="0.2">
      <c r="A992" s="96">
        <v>140046</v>
      </c>
      <c r="B992" s="97" t="s">
        <v>1141</v>
      </c>
      <c r="C992" s="97" t="s">
        <v>1142</v>
      </c>
      <c r="D992" s="96" t="s">
        <v>1160</v>
      </c>
      <c r="E992" s="98">
        <v>1206</v>
      </c>
      <c r="F992" s="99">
        <v>0</v>
      </c>
      <c r="G992" s="98">
        <v>1206</v>
      </c>
      <c r="H992" s="98">
        <v>18416</v>
      </c>
      <c r="I992" s="99">
        <v>237</v>
      </c>
      <c r="J992" s="98">
        <v>18653</v>
      </c>
      <c r="K992" s="100">
        <v>6.4649999999999999E-2</v>
      </c>
      <c r="M992">
        <f t="shared" si="30"/>
        <v>0</v>
      </c>
      <c r="N992">
        <f t="shared" si="31"/>
        <v>1.2705730981611537E-2</v>
      </c>
    </row>
    <row r="993" spans="1:14" x14ac:dyDescent="0.2">
      <c r="A993" s="96">
        <v>140048</v>
      </c>
      <c r="B993" s="97" t="s">
        <v>1141</v>
      </c>
      <c r="C993" s="97" t="s">
        <v>1142</v>
      </c>
      <c r="D993" s="96" t="s">
        <v>1161</v>
      </c>
      <c r="E993" s="98">
        <v>2484</v>
      </c>
      <c r="F993" s="99">
        <v>66</v>
      </c>
      <c r="G993" s="98">
        <v>2550</v>
      </c>
      <c r="H993" s="98">
        <v>19763</v>
      </c>
      <c r="I993" s="99">
        <v>3253</v>
      </c>
      <c r="J993" s="98">
        <v>23016</v>
      </c>
      <c r="K993" s="100">
        <v>0.11079</v>
      </c>
      <c r="M993">
        <f t="shared" si="30"/>
        <v>2.5882352941176471E-2</v>
      </c>
      <c r="N993">
        <f t="shared" si="31"/>
        <v>0.14133646159193605</v>
      </c>
    </row>
    <row r="994" spans="1:14" x14ac:dyDescent="0.2">
      <c r="A994" s="96">
        <v>140049</v>
      </c>
      <c r="B994" s="97" t="s">
        <v>1141</v>
      </c>
      <c r="C994" s="97" t="s">
        <v>1142</v>
      </c>
      <c r="D994" s="96" t="s">
        <v>1162</v>
      </c>
      <c r="E994" s="98">
        <v>1493</v>
      </c>
      <c r="F994" s="99">
        <v>8</v>
      </c>
      <c r="G994" s="98">
        <v>1501</v>
      </c>
      <c r="H994" s="98">
        <v>15410</v>
      </c>
      <c r="I994" s="99">
        <v>519</v>
      </c>
      <c r="J994" s="98">
        <v>15929</v>
      </c>
      <c r="K994" s="100">
        <v>9.4229999999999994E-2</v>
      </c>
      <c r="M994">
        <f t="shared" si="30"/>
        <v>5.3297801465689541E-3</v>
      </c>
      <c r="N994">
        <f t="shared" si="31"/>
        <v>3.2582082993282691E-2</v>
      </c>
    </row>
    <row r="995" spans="1:14" x14ac:dyDescent="0.2">
      <c r="A995" s="96">
        <v>140051</v>
      </c>
      <c r="B995" s="97" t="s">
        <v>1141</v>
      </c>
      <c r="C995" s="97" t="s">
        <v>1142</v>
      </c>
      <c r="D995" s="96" t="s">
        <v>1163</v>
      </c>
      <c r="E995" s="98">
        <v>2920</v>
      </c>
      <c r="F995" s="99">
        <v>0</v>
      </c>
      <c r="G995" s="98">
        <v>2920</v>
      </c>
      <c r="H995" s="98">
        <v>30368</v>
      </c>
      <c r="I995" s="99">
        <v>136</v>
      </c>
      <c r="J995" s="98">
        <v>30504</v>
      </c>
      <c r="K995" s="100">
        <v>9.5729999999999996E-2</v>
      </c>
      <c r="M995">
        <f t="shared" si="30"/>
        <v>0</v>
      </c>
      <c r="N995">
        <f t="shared" si="31"/>
        <v>4.4584316810910045E-3</v>
      </c>
    </row>
    <row r="996" spans="1:14" x14ac:dyDescent="0.2">
      <c r="A996" s="96">
        <v>140052</v>
      </c>
      <c r="B996" s="97" t="s">
        <v>1141</v>
      </c>
      <c r="C996" s="97" t="s">
        <v>1142</v>
      </c>
      <c r="D996" s="96" t="s">
        <v>1164</v>
      </c>
      <c r="E996" s="98">
        <v>652</v>
      </c>
      <c r="F996" s="99">
        <v>0</v>
      </c>
      <c r="G996" s="98">
        <v>652</v>
      </c>
      <c r="H996" s="98">
        <v>10186</v>
      </c>
      <c r="I996" s="99">
        <v>4</v>
      </c>
      <c r="J996" s="98">
        <v>10190</v>
      </c>
      <c r="K996" s="100">
        <v>6.3979999999999995E-2</v>
      </c>
      <c r="M996">
        <f t="shared" si="30"/>
        <v>0</v>
      </c>
      <c r="N996">
        <f t="shared" si="31"/>
        <v>3.9254170755642788E-4</v>
      </c>
    </row>
    <row r="997" spans="1:14" x14ac:dyDescent="0.2">
      <c r="A997" s="96">
        <v>140053</v>
      </c>
      <c r="B997" s="97" t="s">
        <v>1141</v>
      </c>
      <c r="C997" s="97" t="s">
        <v>1142</v>
      </c>
      <c r="D997" s="96" t="s">
        <v>1165</v>
      </c>
      <c r="E997" s="98">
        <v>1764</v>
      </c>
      <c r="F997" s="99">
        <v>1</v>
      </c>
      <c r="G997" s="98">
        <v>1765</v>
      </c>
      <c r="H997" s="98">
        <v>44051</v>
      </c>
      <c r="I997" s="99">
        <v>725</v>
      </c>
      <c r="J997" s="98">
        <v>44776</v>
      </c>
      <c r="K997" s="100">
        <v>3.9419999999999997E-2</v>
      </c>
      <c r="M997">
        <f t="shared" si="30"/>
        <v>5.6657223796033991E-4</v>
      </c>
      <c r="N997">
        <f t="shared" si="31"/>
        <v>1.6191709844559584E-2</v>
      </c>
    </row>
    <row r="998" spans="1:14" x14ac:dyDescent="0.2">
      <c r="A998" s="96">
        <v>140054</v>
      </c>
      <c r="B998" s="97" t="s">
        <v>1141</v>
      </c>
      <c r="C998" s="97" t="s">
        <v>1142</v>
      </c>
      <c r="D998" s="96" t="s">
        <v>1166</v>
      </c>
      <c r="E998" s="98">
        <v>1346</v>
      </c>
      <c r="F998" s="99">
        <v>38</v>
      </c>
      <c r="G998" s="98">
        <v>1384</v>
      </c>
      <c r="H998" s="98">
        <v>26913</v>
      </c>
      <c r="I998" s="99">
        <v>5208</v>
      </c>
      <c r="J998" s="98">
        <v>32121</v>
      </c>
      <c r="K998" s="100">
        <v>4.3090000000000003E-2</v>
      </c>
      <c r="M998">
        <f t="shared" si="30"/>
        <v>2.7456647398843931E-2</v>
      </c>
      <c r="N998">
        <f t="shared" si="31"/>
        <v>0.1621369197721117</v>
      </c>
    </row>
    <row r="999" spans="1:14" x14ac:dyDescent="0.2">
      <c r="A999" s="96">
        <v>140058</v>
      </c>
      <c r="B999" s="97" t="s">
        <v>1141</v>
      </c>
      <c r="C999" s="97" t="s">
        <v>1142</v>
      </c>
      <c r="D999" s="96" t="s">
        <v>1167</v>
      </c>
      <c r="E999" s="98">
        <v>400</v>
      </c>
      <c r="F999" s="99">
        <v>0</v>
      </c>
      <c r="G999" s="98">
        <v>400</v>
      </c>
      <c r="H999" s="98">
        <v>9494</v>
      </c>
      <c r="I999" s="99">
        <v>0</v>
      </c>
      <c r="J999" s="98">
        <v>9494</v>
      </c>
      <c r="K999" s="100">
        <v>4.2130000000000001E-2</v>
      </c>
      <c r="M999">
        <f t="shared" si="30"/>
        <v>0</v>
      </c>
      <c r="N999">
        <f t="shared" si="31"/>
        <v>0</v>
      </c>
    </row>
    <row r="1000" spans="1:14" x14ac:dyDescent="0.2">
      <c r="A1000" s="96">
        <v>140059</v>
      </c>
      <c r="B1000" s="97" t="s">
        <v>1141</v>
      </c>
      <c r="C1000" s="97" t="s">
        <v>1142</v>
      </c>
      <c r="D1000" s="96" t="s">
        <v>1168</v>
      </c>
      <c r="E1000" s="98">
        <v>175</v>
      </c>
      <c r="F1000" s="99">
        <v>0</v>
      </c>
      <c r="G1000" s="98">
        <v>175</v>
      </c>
      <c r="H1000" s="98">
        <v>4108</v>
      </c>
      <c r="I1000" s="99">
        <v>0</v>
      </c>
      <c r="J1000" s="98">
        <v>4108</v>
      </c>
      <c r="K1000" s="100">
        <v>4.2599999999999999E-2</v>
      </c>
      <c r="M1000">
        <f t="shared" si="30"/>
        <v>0</v>
      </c>
      <c r="N1000">
        <f t="shared" si="31"/>
        <v>0</v>
      </c>
    </row>
    <row r="1001" spans="1:14" x14ac:dyDescent="0.2">
      <c r="A1001" s="96">
        <v>140062</v>
      </c>
      <c r="B1001" s="97" t="s">
        <v>1141</v>
      </c>
      <c r="C1001" s="97" t="s">
        <v>1142</v>
      </c>
      <c r="D1001" s="96" t="s">
        <v>1169</v>
      </c>
      <c r="E1001" s="98">
        <v>486</v>
      </c>
      <c r="F1001" s="99">
        <v>0</v>
      </c>
      <c r="G1001" s="98">
        <v>486</v>
      </c>
      <c r="H1001" s="98">
        <v>57639</v>
      </c>
      <c r="I1001" s="99">
        <v>0</v>
      </c>
      <c r="J1001" s="98">
        <v>57639</v>
      </c>
      <c r="K1001" s="100">
        <v>8.43E-3</v>
      </c>
      <c r="M1001">
        <f t="shared" si="30"/>
        <v>0</v>
      </c>
      <c r="N1001">
        <f t="shared" si="31"/>
        <v>0</v>
      </c>
    </row>
    <row r="1002" spans="1:14" x14ac:dyDescent="0.2">
      <c r="A1002" s="96">
        <v>140063</v>
      </c>
      <c r="B1002" s="97" t="s">
        <v>1141</v>
      </c>
      <c r="C1002" s="97" t="s">
        <v>1142</v>
      </c>
      <c r="D1002" s="96" t="s">
        <v>1170</v>
      </c>
      <c r="E1002" s="98">
        <v>792</v>
      </c>
      <c r="F1002" s="99">
        <v>0</v>
      </c>
      <c r="G1002" s="98">
        <v>792</v>
      </c>
      <c r="H1002" s="98">
        <v>11880</v>
      </c>
      <c r="I1002" s="99">
        <v>0</v>
      </c>
      <c r="J1002" s="98">
        <v>11880</v>
      </c>
      <c r="K1002" s="100">
        <v>6.6669999999999993E-2</v>
      </c>
      <c r="M1002">
        <f t="shared" si="30"/>
        <v>0</v>
      </c>
      <c r="N1002">
        <f t="shared" si="31"/>
        <v>0</v>
      </c>
    </row>
    <row r="1003" spans="1:14" x14ac:dyDescent="0.2">
      <c r="A1003" s="96">
        <v>140064</v>
      </c>
      <c r="B1003" s="97" t="s">
        <v>168</v>
      </c>
      <c r="C1003" s="97" t="s">
        <v>1142</v>
      </c>
      <c r="D1003" s="96" t="s">
        <v>503</v>
      </c>
      <c r="E1003" s="98">
        <v>442</v>
      </c>
      <c r="F1003" s="99">
        <v>0</v>
      </c>
      <c r="G1003" s="98">
        <v>442</v>
      </c>
      <c r="H1003" s="98">
        <v>13859</v>
      </c>
      <c r="I1003" s="99">
        <v>1777</v>
      </c>
      <c r="J1003" s="98">
        <v>15636</v>
      </c>
      <c r="K1003" s="100">
        <v>2.827E-2</v>
      </c>
      <c r="M1003">
        <f t="shared" si="30"/>
        <v>0</v>
      </c>
      <c r="N1003">
        <f t="shared" si="31"/>
        <v>0.11364799181376312</v>
      </c>
    </row>
    <row r="1004" spans="1:14" x14ac:dyDescent="0.2">
      <c r="A1004" s="96">
        <v>140065</v>
      </c>
      <c r="B1004" s="97" t="s">
        <v>1141</v>
      </c>
      <c r="C1004" s="97" t="s">
        <v>1142</v>
      </c>
      <c r="D1004" s="96" t="s">
        <v>1171</v>
      </c>
      <c r="E1004" s="98">
        <v>272</v>
      </c>
      <c r="F1004" s="99">
        <v>0</v>
      </c>
      <c r="G1004" s="98">
        <v>272</v>
      </c>
      <c r="H1004" s="98">
        <v>27894</v>
      </c>
      <c r="I1004" s="99">
        <v>332</v>
      </c>
      <c r="J1004" s="98">
        <v>28226</v>
      </c>
      <c r="K1004" s="100">
        <v>9.6399999999999993E-3</v>
      </c>
      <c r="M1004">
        <f t="shared" si="30"/>
        <v>0</v>
      </c>
      <c r="N1004">
        <f t="shared" si="31"/>
        <v>1.1762205059165309E-2</v>
      </c>
    </row>
    <row r="1005" spans="1:14" x14ac:dyDescent="0.2">
      <c r="A1005" s="96">
        <v>140066</v>
      </c>
      <c r="B1005" s="97" t="s">
        <v>1141</v>
      </c>
      <c r="C1005" s="97" t="s">
        <v>1142</v>
      </c>
      <c r="D1005" s="96" t="s">
        <v>1172</v>
      </c>
      <c r="E1005" s="98">
        <v>1289</v>
      </c>
      <c r="F1005" s="99">
        <v>0</v>
      </c>
      <c r="G1005" s="98">
        <v>1289</v>
      </c>
      <c r="H1005" s="98">
        <v>4715</v>
      </c>
      <c r="I1005" s="99">
        <v>0</v>
      </c>
      <c r="J1005" s="98">
        <v>4715</v>
      </c>
      <c r="K1005" s="100">
        <v>0.27338000000000001</v>
      </c>
      <c r="M1005">
        <f t="shared" si="30"/>
        <v>0</v>
      </c>
      <c r="N1005">
        <f t="shared" si="31"/>
        <v>0</v>
      </c>
    </row>
    <row r="1006" spans="1:14" x14ac:dyDescent="0.2">
      <c r="A1006" s="96">
        <v>140067</v>
      </c>
      <c r="B1006" s="97" t="s">
        <v>168</v>
      </c>
      <c r="C1006" s="97" t="s">
        <v>1142</v>
      </c>
      <c r="D1006" s="96" t="s">
        <v>458</v>
      </c>
      <c r="E1006" s="98">
        <v>2456</v>
      </c>
      <c r="F1006" s="99">
        <v>95</v>
      </c>
      <c r="G1006" s="98">
        <v>2551</v>
      </c>
      <c r="H1006" s="98">
        <v>51936</v>
      </c>
      <c r="I1006" s="99">
        <v>8229</v>
      </c>
      <c r="J1006" s="98">
        <v>60165</v>
      </c>
      <c r="K1006" s="100">
        <v>4.24E-2</v>
      </c>
      <c r="M1006">
        <f t="shared" si="30"/>
        <v>3.7240297922383377E-2</v>
      </c>
      <c r="N1006">
        <f t="shared" si="31"/>
        <v>0.13677387185240589</v>
      </c>
    </row>
    <row r="1007" spans="1:14" x14ac:dyDescent="0.2">
      <c r="A1007" s="96">
        <v>140068</v>
      </c>
      <c r="B1007" s="97" t="s">
        <v>1141</v>
      </c>
      <c r="C1007" s="97" t="s">
        <v>1142</v>
      </c>
      <c r="D1007" s="96" t="s">
        <v>1173</v>
      </c>
      <c r="E1007" s="98">
        <v>1651</v>
      </c>
      <c r="F1007" s="99">
        <v>0</v>
      </c>
      <c r="G1007" s="98">
        <v>1651</v>
      </c>
      <c r="H1007" s="98">
        <v>8343</v>
      </c>
      <c r="I1007" s="99">
        <v>1</v>
      </c>
      <c r="J1007" s="98">
        <v>8344</v>
      </c>
      <c r="K1007" s="100">
        <v>0.19786999999999999</v>
      </c>
      <c r="M1007">
        <f t="shared" si="30"/>
        <v>0</v>
      </c>
      <c r="N1007">
        <f t="shared" si="31"/>
        <v>1.1984659635666346E-4</v>
      </c>
    </row>
    <row r="1008" spans="1:14" x14ac:dyDescent="0.2">
      <c r="A1008" s="96">
        <v>140075</v>
      </c>
      <c r="B1008" s="97" t="s">
        <v>1141</v>
      </c>
      <c r="C1008" s="97" t="s">
        <v>1142</v>
      </c>
      <c r="D1008" s="96" t="s">
        <v>1174</v>
      </c>
      <c r="E1008" s="98">
        <v>1987</v>
      </c>
      <c r="F1008" s="99">
        <v>144</v>
      </c>
      <c r="G1008" s="98">
        <v>2131</v>
      </c>
      <c r="H1008" s="98">
        <v>13664</v>
      </c>
      <c r="I1008" s="99">
        <v>2002</v>
      </c>
      <c r="J1008" s="98">
        <v>15666</v>
      </c>
      <c r="K1008" s="100">
        <v>0.13603000000000001</v>
      </c>
      <c r="M1008">
        <f t="shared" si="30"/>
        <v>6.7573908962928197E-2</v>
      </c>
      <c r="N1008">
        <f t="shared" si="31"/>
        <v>0.12779267202859695</v>
      </c>
    </row>
    <row r="1009" spans="1:14" x14ac:dyDescent="0.2">
      <c r="A1009" s="96">
        <v>140077</v>
      </c>
      <c r="B1009" s="97" t="s">
        <v>1141</v>
      </c>
      <c r="C1009" s="97" t="s">
        <v>1142</v>
      </c>
      <c r="D1009" s="96" t="s">
        <v>1175</v>
      </c>
      <c r="E1009" s="98">
        <v>501</v>
      </c>
      <c r="F1009" s="99">
        <v>0</v>
      </c>
      <c r="G1009" s="98">
        <v>501</v>
      </c>
      <c r="H1009" s="98">
        <v>2194</v>
      </c>
      <c r="I1009" s="99">
        <v>0</v>
      </c>
      <c r="J1009" s="98">
        <v>2194</v>
      </c>
      <c r="K1009" s="100">
        <v>0.22835</v>
      </c>
      <c r="M1009">
        <f t="shared" si="30"/>
        <v>0</v>
      </c>
      <c r="N1009">
        <f t="shared" si="31"/>
        <v>0</v>
      </c>
    </row>
    <row r="1010" spans="1:14" x14ac:dyDescent="0.2">
      <c r="A1010" s="96">
        <v>140080</v>
      </c>
      <c r="B1010" s="97" t="s">
        <v>1141</v>
      </c>
      <c r="C1010" s="97" t="s">
        <v>1142</v>
      </c>
      <c r="D1010" s="96" t="s">
        <v>1176</v>
      </c>
      <c r="E1010" s="98">
        <v>2179</v>
      </c>
      <c r="F1010" s="99">
        <v>2</v>
      </c>
      <c r="G1010" s="98">
        <v>2181</v>
      </c>
      <c r="H1010" s="98">
        <v>26604</v>
      </c>
      <c r="I1010" s="99">
        <v>676</v>
      </c>
      <c r="J1010" s="98">
        <v>27280</v>
      </c>
      <c r="K1010" s="100">
        <v>7.9949999999999993E-2</v>
      </c>
      <c r="M1010">
        <f t="shared" si="30"/>
        <v>9.1701054562127462E-4</v>
      </c>
      <c r="N1010">
        <f t="shared" si="31"/>
        <v>2.4780058651026393E-2</v>
      </c>
    </row>
    <row r="1011" spans="1:14" x14ac:dyDescent="0.2">
      <c r="A1011" s="96">
        <v>140082</v>
      </c>
      <c r="B1011" s="97" t="s">
        <v>1141</v>
      </c>
      <c r="C1011" s="97" t="s">
        <v>1142</v>
      </c>
      <c r="D1011" s="96" t="s">
        <v>1177</v>
      </c>
      <c r="E1011" s="98">
        <v>2122</v>
      </c>
      <c r="F1011" s="99">
        <v>15</v>
      </c>
      <c r="G1011" s="98">
        <v>2137</v>
      </c>
      <c r="H1011" s="98">
        <v>16942</v>
      </c>
      <c r="I1011" s="99">
        <v>455</v>
      </c>
      <c r="J1011" s="98">
        <v>17397</v>
      </c>
      <c r="K1011" s="100">
        <v>0.12284</v>
      </c>
      <c r="M1011">
        <f t="shared" si="30"/>
        <v>7.0191857744501636E-3</v>
      </c>
      <c r="N1011">
        <f t="shared" si="31"/>
        <v>2.6153934586422945E-2</v>
      </c>
    </row>
    <row r="1012" spans="1:14" x14ac:dyDescent="0.2">
      <c r="A1012" s="96">
        <v>140083</v>
      </c>
      <c r="B1012" s="97" t="s">
        <v>1141</v>
      </c>
      <c r="C1012" s="97" t="s">
        <v>1142</v>
      </c>
      <c r="D1012" s="96" t="s">
        <v>1178</v>
      </c>
      <c r="E1012" s="98">
        <v>3709</v>
      </c>
      <c r="F1012" s="99">
        <v>0</v>
      </c>
      <c r="G1012" s="98">
        <v>3709</v>
      </c>
      <c r="H1012" s="98">
        <v>17531</v>
      </c>
      <c r="I1012" s="99">
        <v>0</v>
      </c>
      <c r="J1012" s="98">
        <v>17531</v>
      </c>
      <c r="K1012" s="100">
        <v>0.21157000000000001</v>
      </c>
      <c r="M1012">
        <f t="shared" si="30"/>
        <v>0</v>
      </c>
      <c r="N1012">
        <f t="shared" si="31"/>
        <v>0</v>
      </c>
    </row>
    <row r="1013" spans="1:14" x14ac:dyDescent="0.2">
      <c r="A1013" s="96">
        <v>140084</v>
      </c>
      <c r="B1013" s="97" t="s">
        <v>1141</v>
      </c>
      <c r="C1013" s="97" t="s">
        <v>1142</v>
      </c>
      <c r="D1013" s="96" t="s">
        <v>1179</v>
      </c>
      <c r="E1013" s="98">
        <v>1458</v>
      </c>
      <c r="F1013" s="99">
        <v>0</v>
      </c>
      <c r="G1013" s="98">
        <v>1458</v>
      </c>
      <c r="H1013" s="98">
        <v>21400</v>
      </c>
      <c r="I1013" s="99">
        <v>0</v>
      </c>
      <c r="J1013" s="98">
        <v>21400</v>
      </c>
      <c r="K1013" s="100">
        <v>6.8129999999999996E-2</v>
      </c>
      <c r="M1013">
        <f t="shared" si="30"/>
        <v>0</v>
      </c>
      <c r="N1013">
        <f t="shared" si="31"/>
        <v>0</v>
      </c>
    </row>
    <row r="1014" spans="1:14" x14ac:dyDescent="0.2">
      <c r="A1014" s="96">
        <v>140088</v>
      </c>
      <c r="B1014" s="97" t="s">
        <v>1141</v>
      </c>
      <c r="C1014" s="97" t="s">
        <v>1142</v>
      </c>
      <c r="D1014" s="96" t="s">
        <v>1180</v>
      </c>
      <c r="E1014" s="98">
        <v>4726</v>
      </c>
      <c r="F1014" s="99">
        <v>138</v>
      </c>
      <c r="G1014" s="98">
        <v>4864</v>
      </c>
      <c r="H1014" s="98">
        <v>47154</v>
      </c>
      <c r="I1014" s="99">
        <v>1241</v>
      </c>
      <c r="J1014" s="98">
        <v>48395</v>
      </c>
      <c r="K1014" s="100">
        <v>0.10051</v>
      </c>
      <c r="M1014">
        <f t="shared" si="30"/>
        <v>2.8371710526315791E-2</v>
      </c>
      <c r="N1014">
        <f t="shared" si="31"/>
        <v>2.5643144952991012E-2</v>
      </c>
    </row>
    <row r="1015" spans="1:14" x14ac:dyDescent="0.2">
      <c r="A1015" s="96">
        <v>140089</v>
      </c>
      <c r="B1015" s="97" t="s">
        <v>1141</v>
      </c>
      <c r="C1015" s="97" t="s">
        <v>1142</v>
      </c>
      <c r="D1015" s="96" t="s">
        <v>1181</v>
      </c>
      <c r="E1015" s="98">
        <v>258</v>
      </c>
      <c r="F1015" s="99">
        <v>0</v>
      </c>
      <c r="G1015" s="98">
        <v>258</v>
      </c>
      <c r="H1015" s="98">
        <v>7044</v>
      </c>
      <c r="I1015" s="99">
        <v>0</v>
      </c>
      <c r="J1015" s="98">
        <v>7044</v>
      </c>
      <c r="K1015" s="100">
        <v>3.6630000000000003E-2</v>
      </c>
      <c r="M1015">
        <f t="shared" si="30"/>
        <v>0</v>
      </c>
      <c r="N1015">
        <f t="shared" si="31"/>
        <v>0</v>
      </c>
    </row>
    <row r="1016" spans="1:14" x14ac:dyDescent="0.2">
      <c r="A1016" s="96">
        <v>140091</v>
      </c>
      <c r="B1016" s="97" t="s">
        <v>1141</v>
      </c>
      <c r="C1016" s="97" t="s">
        <v>1142</v>
      </c>
      <c r="D1016" s="96" t="s">
        <v>1182</v>
      </c>
      <c r="E1016" s="98">
        <v>865</v>
      </c>
      <c r="F1016" s="99">
        <v>32</v>
      </c>
      <c r="G1016" s="98">
        <v>897</v>
      </c>
      <c r="H1016" s="98">
        <v>24194</v>
      </c>
      <c r="I1016" s="99">
        <v>6986</v>
      </c>
      <c r="J1016" s="98">
        <v>31180</v>
      </c>
      <c r="K1016" s="100">
        <v>2.877E-2</v>
      </c>
      <c r="M1016">
        <f t="shared" si="30"/>
        <v>3.5674470457079152E-2</v>
      </c>
      <c r="N1016">
        <f t="shared" si="31"/>
        <v>0.22405388069275176</v>
      </c>
    </row>
    <row r="1017" spans="1:14" x14ac:dyDescent="0.2">
      <c r="A1017" s="96">
        <v>140093</v>
      </c>
      <c r="B1017" s="97" t="s">
        <v>1141</v>
      </c>
      <c r="C1017" s="97" t="s">
        <v>1142</v>
      </c>
      <c r="D1017" s="96" t="s">
        <v>1183</v>
      </c>
      <c r="E1017" s="98">
        <v>1333</v>
      </c>
      <c r="F1017" s="99">
        <v>0</v>
      </c>
      <c r="G1017" s="98">
        <v>1333</v>
      </c>
      <c r="H1017" s="98">
        <v>18325</v>
      </c>
      <c r="I1017" s="99">
        <v>0</v>
      </c>
      <c r="J1017" s="98">
        <v>18325</v>
      </c>
      <c r="K1017" s="100">
        <v>7.2739999999999999E-2</v>
      </c>
      <c r="M1017">
        <f t="shared" si="30"/>
        <v>0</v>
      </c>
      <c r="N1017">
        <f t="shared" si="31"/>
        <v>0</v>
      </c>
    </row>
    <row r="1018" spans="1:14" x14ac:dyDescent="0.2">
      <c r="A1018" s="96">
        <v>140094</v>
      </c>
      <c r="B1018" s="97" t="s">
        <v>1141</v>
      </c>
      <c r="C1018" s="97" t="s">
        <v>1142</v>
      </c>
      <c r="D1018" s="96" t="s">
        <v>1184</v>
      </c>
      <c r="E1018" s="98">
        <v>4156</v>
      </c>
      <c r="F1018" s="99">
        <v>0</v>
      </c>
      <c r="G1018" s="98">
        <v>4156</v>
      </c>
      <c r="H1018" s="98">
        <v>22135</v>
      </c>
      <c r="I1018" s="99">
        <v>101</v>
      </c>
      <c r="J1018" s="98">
        <v>22236</v>
      </c>
      <c r="K1018" s="100">
        <v>0.18690000000000001</v>
      </c>
      <c r="M1018">
        <f t="shared" si="30"/>
        <v>0</v>
      </c>
      <c r="N1018">
        <f t="shared" si="31"/>
        <v>4.5421838460154703E-3</v>
      </c>
    </row>
    <row r="1019" spans="1:14" x14ac:dyDescent="0.2">
      <c r="A1019" s="96">
        <v>140095</v>
      </c>
      <c r="B1019" s="97" t="s">
        <v>1141</v>
      </c>
      <c r="C1019" s="97" t="s">
        <v>1142</v>
      </c>
      <c r="D1019" s="96" t="s">
        <v>1185</v>
      </c>
      <c r="E1019" s="98">
        <v>1442</v>
      </c>
      <c r="F1019" s="99">
        <v>0</v>
      </c>
      <c r="G1019" s="98">
        <v>1442</v>
      </c>
      <c r="H1019" s="98">
        <v>9048</v>
      </c>
      <c r="I1019" s="99">
        <v>0</v>
      </c>
      <c r="J1019" s="98">
        <v>9048</v>
      </c>
      <c r="K1019" s="100">
        <v>0.15937000000000001</v>
      </c>
      <c r="M1019">
        <f t="shared" si="30"/>
        <v>0</v>
      </c>
      <c r="N1019">
        <f t="shared" si="31"/>
        <v>0</v>
      </c>
    </row>
    <row r="1020" spans="1:14" x14ac:dyDescent="0.2">
      <c r="A1020" s="96">
        <v>140100</v>
      </c>
      <c r="B1020" s="97" t="s">
        <v>1141</v>
      </c>
      <c r="C1020" s="97" t="s">
        <v>1142</v>
      </c>
      <c r="D1020" s="96" t="s">
        <v>1186</v>
      </c>
      <c r="E1020" s="98">
        <v>110</v>
      </c>
      <c r="F1020" s="99">
        <v>0</v>
      </c>
      <c r="G1020" s="98">
        <v>110</v>
      </c>
      <c r="H1020" s="98">
        <v>3060</v>
      </c>
      <c r="I1020" s="99">
        <v>0</v>
      </c>
      <c r="J1020" s="98">
        <v>3060</v>
      </c>
      <c r="K1020" s="100">
        <v>3.5950000000000003E-2</v>
      </c>
      <c r="M1020">
        <f t="shared" si="30"/>
        <v>0</v>
      </c>
      <c r="N1020">
        <f t="shared" si="31"/>
        <v>0</v>
      </c>
    </row>
    <row r="1021" spans="1:14" x14ac:dyDescent="0.2">
      <c r="A1021" s="96">
        <v>140101</v>
      </c>
      <c r="B1021" s="97" t="s">
        <v>1141</v>
      </c>
      <c r="C1021" s="97" t="s">
        <v>1142</v>
      </c>
      <c r="D1021" s="96" t="s">
        <v>1187</v>
      </c>
      <c r="E1021" s="98">
        <v>201</v>
      </c>
      <c r="F1021" s="99">
        <v>0</v>
      </c>
      <c r="G1021" s="98">
        <v>201</v>
      </c>
      <c r="H1021" s="98">
        <v>9818</v>
      </c>
      <c r="I1021" s="99">
        <v>0</v>
      </c>
      <c r="J1021" s="98">
        <v>9818</v>
      </c>
      <c r="K1021" s="100">
        <v>2.0469999999999999E-2</v>
      </c>
      <c r="M1021">
        <f t="shared" si="30"/>
        <v>0</v>
      </c>
      <c r="N1021">
        <f t="shared" si="31"/>
        <v>0</v>
      </c>
    </row>
    <row r="1022" spans="1:14" x14ac:dyDescent="0.2">
      <c r="A1022" s="96">
        <v>140103</v>
      </c>
      <c r="B1022" s="97" t="s">
        <v>168</v>
      </c>
      <c r="C1022" s="97" t="s">
        <v>1142</v>
      </c>
      <c r="D1022" s="96" t="s">
        <v>1188</v>
      </c>
      <c r="E1022" s="98">
        <v>2479</v>
      </c>
      <c r="F1022" s="99">
        <v>3</v>
      </c>
      <c r="G1022" s="98">
        <v>2482</v>
      </c>
      <c r="H1022" s="98">
        <v>11202</v>
      </c>
      <c r="I1022" s="99">
        <v>18</v>
      </c>
      <c r="J1022" s="98">
        <v>11220</v>
      </c>
      <c r="K1022" s="100">
        <v>0.22120999999999999</v>
      </c>
      <c r="M1022">
        <f t="shared" si="30"/>
        <v>1.2087026591458502E-3</v>
      </c>
      <c r="N1022">
        <f t="shared" si="31"/>
        <v>1.6042780748663102E-3</v>
      </c>
    </row>
    <row r="1023" spans="1:14" x14ac:dyDescent="0.2">
      <c r="A1023" s="96">
        <v>140110</v>
      </c>
      <c r="B1023" s="97" t="s">
        <v>1141</v>
      </c>
      <c r="C1023" s="97" t="s">
        <v>1142</v>
      </c>
      <c r="D1023" s="96" t="s">
        <v>1189</v>
      </c>
      <c r="E1023" s="98">
        <v>158</v>
      </c>
      <c r="F1023" s="99">
        <v>0</v>
      </c>
      <c r="G1023" s="98">
        <v>158</v>
      </c>
      <c r="H1023" s="98">
        <v>5493</v>
      </c>
      <c r="I1023" s="99">
        <v>0</v>
      </c>
      <c r="J1023" s="98">
        <v>5493</v>
      </c>
      <c r="K1023" s="100">
        <v>2.8760000000000001E-2</v>
      </c>
      <c r="M1023">
        <f t="shared" si="30"/>
        <v>0</v>
      </c>
      <c r="N1023">
        <f t="shared" si="31"/>
        <v>0</v>
      </c>
    </row>
    <row r="1024" spans="1:14" x14ac:dyDescent="0.2">
      <c r="A1024" s="96">
        <v>140113</v>
      </c>
      <c r="B1024" s="97" t="s">
        <v>1141</v>
      </c>
      <c r="C1024" s="97" t="s">
        <v>1142</v>
      </c>
      <c r="D1024" s="96" t="s">
        <v>1190</v>
      </c>
      <c r="E1024" s="98">
        <v>827</v>
      </c>
      <c r="F1024" s="99">
        <v>19</v>
      </c>
      <c r="G1024" s="98">
        <v>846</v>
      </c>
      <c r="H1024" s="98">
        <v>16320</v>
      </c>
      <c r="I1024" s="99">
        <v>700</v>
      </c>
      <c r="J1024" s="98">
        <v>17020</v>
      </c>
      <c r="K1024" s="100">
        <v>4.9709999999999997E-2</v>
      </c>
      <c r="M1024">
        <f t="shared" si="30"/>
        <v>2.2458628841607566E-2</v>
      </c>
      <c r="N1024">
        <f t="shared" si="31"/>
        <v>4.1128084606345476E-2</v>
      </c>
    </row>
    <row r="1025" spans="1:14" x14ac:dyDescent="0.2">
      <c r="A1025" s="96">
        <v>140114</v>
      </c>
      <c r="B1025" s="97" t="s">
        <v>1141</v>
      </c>
      <c r="C1025" s="97" t="s">
        <v>1142</v>
      </c>
      <c r="D1025" s="96" t="s">
        <v>1191</v>
      </c>
      <c r="E1025" s="98">
        <v>4168</v>
      </c>
      <c r="F1025" s="99">
        <v>21</v>
      </c>
      <c r="G1025" s="98">
        <v>4189</v>
      </c>
      <c r="H1025" s="98">
        <v>32414</v>
      </c>
      <c r="I1025" s="99">
        <v>1175</v>
      </c>
      <c r="J1025" s="98">
        <v>33589</v>
      </c>
      <c r="K1025" s="100">
        <v>0.12471</v>
      </c>
      <c r="M1025">
        <f t="shared" si="30"/>
        <v>5.0131296252088802E-3</v>
      </c>
      <c r="N1025">
        <f t="shared" si="31"/>
        <v>3.4981690434368391E-2</v>
      </c>
    </row>
    <row r="1026" spans="1:14" x14ac:dyDescent="0.2">
      <c r="A1026" s="96">
        <v>140115</v>
      </c>
      <c r="B1026" s="97" t="s">
        <v>1141</v>
      </c>
      <c r="C1026" s="97" t="s">
        <v>1142</v>
      </c>
      <c r="D1026" s="96" t="s">
        <v>1192</v>
      </c>
      <c r="E1026" s="98">
        <v>2092</v>
      </c>
      <c r="F1026" s="99">
        <v>0</v>
      </c>
      <c r="G1026" s="98">
        <v>2092</v>
      </c>
      <c r="H1026" s="98">
        <v>11436</v>
      </c>
      <c r="I1026" s="99">
        <v>0</v>
      </c>
      <c r="J1026" s="98">
        <v>11436</v>
      </c>
      <c r="K1026" s="100">
        <v>0.18293000000000001</v>
      </c>
      <c r="M1026">
        <f t="shared" si="30"/>
        <v>0</v>
      </c>
      <c r="N1026">
        <f t="shared" si="31"/>
        <v>0</v>
      </c>
    </row>
    <row r="1027" spans="1:14" x14ac:dyDescent="0.2">
      <c r="A1027" s="96">
        <v>140116</v>
      </c>
      <c r="B1027" s="97" t="s">
        <v>1141</v>
      </c>
      <c r="C1027" s="97" t="s">
        <v>1142</v>
      </c>
      <c r="D1027" s="96" t="s">
        <v>1193</v>
      </c>
      <c r="E1027" s="98">
        <v>399</v>
      </c>
      <c r="F1027" s="99">
        <v>0</v>
      </c>
      <c r="G1027" s="98">
        <v>399</v>
      </c>
      <c r="H1027" s="98">
        <v>21462</v>
      </c>
      <c r="I1027" s="99">
        <v>378</v>
      </c>
      <c r="J1027" s="98">
        <v>21840</v>
      </c>
      <c r="K1027" s="100">
        <v>1.8270000000000002E-2</v>
      </c>
      <c r="M1027">
        <f t="shared" si="30"/>
        <v>0</v>
      </c>
      <c r="N1027">
        <f t="shared" si="31"/>
        <v>1.7307692307692309E-2</v>
      </c>
    </row>
    <row r="1028" spans="1:14" x14ac:dyDescent="0.2">
      <c r="A1028" s="96">
        <v>140117</v>
      </c>
      <c r="B1028" s="97" t="s">
        <v>1141</v>
      </c>
      <c r="C1028" s="97" t="s">
        <v>1142</v>
      </c>
      <c r="D1028" s="96" t="s">
        <v>1194</v>
      </c>
      <c r="E1028" s="98">
        <v>861</v>
      </c>
      <c r="F1028" s="99">
        <v>0</v>
      </c>
      <c r="G1028" s="98">
        <v>861</v>
      </c>
      <c r="H1028" s="98">
        <v>52276</v>
      </c>
      <c r="I1028" s="99">
        <v>460</v>
      </c>
      <c r="J1028" s="98">
        <v>52736</v>
      </c>
      <c r="K1028" s="100">
        <v>1.6330000000000001E-2</v>
      </c>
      <c r="M1028">
        <f t="shared" ref="M1028:M1091" si="32">F1028/G1028</f>
        <v>0</v>
      </c>
      <c r="N1028">
        <f t="shared" ref="N1028:N1091" si="33">I1028/J1028</f>
        <v>8.7226941747572811E-3</v>
      </c>
    </row>
    <row r="1029" spans="1:14" x14ac:dyDescent="0.2">
      <c r="A1029" s="96">
        <v>140118</v>
      </c>
      <c r="B1029" s="97" t="s">
        <v>1141</v>
      </c>
      <c r="C1029" s="97" t="s">
        <v>1142</v>
      </c>
      <c r="D1029" s="96" t="s">
        <v>1195</v>
      </c>
      <c r="E1029" s="98">
        <v>2119</v>
      </c>
      <c r="F1029" s="99">
        <v>93</v>
      </c>
      <c r="G1029" s="98">
        <v>2212</v>
      </c>
      <c r="H1029" s="98">
        <v>35150</v>
      </c>
      <c r="I1029" s="99">
        <v>1463</v>
      </c>
      <c r="J1029" s="98">
        <v>36613</v>
      </c>
      <c r="K1029" s="100">
        <v>6.0420000000000001E-2</v>
      </c>
      <c r="M1029">
        <f t="shared" si="32"/>
        <v>4.2043399638336344E-2</v>
      </c>
      <c r="N1029">
        <f t="shared" si="33"/>
        <v>3.9958484691229888E-2</v>
      </c>
    </row>
    <row r="1030" spans="1:14" x14ac:dyDescent="0.2">
      <c r="A1030" s="96">
        <v>140119</v>
      </c>
      <c r="B1030" s="97" t="s">
        <v>1141</v>
      </c>
      <c r="C1030" s="97" t="s">
        <v>1142</v>
      </c>
      <c r="D1030" s="96" t="s">
        <v>1196</v>
      </c>
      <c r="E1030" s="98">
        <v>3522</v>
      </c>
      <c r="F1030" s="99">
        <v>0</v>
      </c>
      <c r="G1030" s="98">
        <v>3522</v>
      </c>
      <c r="H1030" s="98">
        <v>49373</v>
      </c>
      <c r="I1030" s="99">
        <v>439</v>
      </c>
      <c r="J1030" s="98">
        <v>49812</v>
      </c>
      <c r="K1030" s="100">
        <v>7.0709999999999995E-2</v>
      </c>
      <c r="M1030">
        <f t="shared" si="32"/>
        <v>0</v>
      </c>
      <c r="N1030">
        <f t="shared" si="33"/>
        <v>8.8131373966112581E-3</v>
      </c>
    </row>
    <row r="1031" spans="1:14" x14ac:dyDescent="0.2">
      <c r="A1031" s="96">
        <v>140120</v>
      </c>
      <c r="B1031" s="97" t="s">
        <v>1141</v>
      </c>
      <c r="C1031" s="97" t="s">
        <v>1142</v>
      </c>
      <c r="D1031" s="96" t="s">
        <v>1197</v>
      </c>
      <c r="E1031" s="98">
        <v>230</v>
      </c>
      <c r="F1031" s="99">
        <v>0</v>
      </c>
      <c r="G1031" s="98">
        <v>230</v>
      </c>
      <c r="H1031" s="98">
        <v>8318</v>
      </c>
      <c r="I1031" s="99">
        <v>703</v>
      </c>
      <c r="J1031" s="98">
        <v>9021</v>
      </c>
      <c r="K1031" s="100">
        <v>2.5499999999999998E-2</v>
      </c>
      <c r="M1031">
        <f t="shared" si="32"/>
        <v>0</v>
      </c>
      <c r="N1031">
        <f t="shared" si="33"/>
        <v>7.7929276133466355E-2</v>
      </c>
    </row>
    <row r="1032" spans="1:14" x14ac:dyDescent="0.2">
      <c r="A1032" s="96">
        <v>140122</v>
      </c>
      <c r="B1032" s="97" t="s">
        <v>828</v>
      </c>
      <c r="C1032" s="97" t="s">
        <v>1142</v>
      </c>
      <c r="D1032" s="96" t="s">
        <v>1198</v>
      </c>
      <c r="E1032" s="98">
        <v>404</v>
      </c>
      <c r="F1032" s="99">
        <v>0</v>
      </c>
      <c r="G1032" s="98">
        <v>404</v>
      </c>
      <c r="H1032" s="98">
        <v>26929</v>
      </c>
      <c r="I1032" s="99">
        <v>366</v>
      </c>
      <c r="J1032" s="98">
        <v>27295</v>
      </c>
      <c r="K1032" s="100">
        <v>1.4800000000000001E-2</v>
      </c>
      <c r="M1032">
        <f t="shared" si="32"/>
        <v>0</v>
      </c>
      <c r="N1032">
        <f t="shared" si="33"/>
        <v>1.3409049276424254E-2</v>
      </c>
    </row>
    <row r="1033" spans="1:14" x14ac:dyDescent="0.2">
      <c r="A1033" s="96">
        <v>140124</v>
      </c>
      <c r="B1033" s="97" t="s">
        <v>1141</v>
      </c>
      <c r="C1033" s="97" t="s">
        <v>1142</v>
      </c>
      <c r="D1033" s="96" t="s">
        <v>1199</v>
      </c>
      <c r="E1033" s="98">
        <v>1600</v>
      </c>
      <c r="F1033" s="99">
        <v>44</v>
      </c>
      <c r="G1033" s="98">
        <v>1644</v>
      </c>
      <c r="H1033" s="98">
        <v>12891</v>
      </c>
      <c r="I1033" s="99">
        <v>492</v>
      </c>
      <c r="J1033" s="98">
        <v>13383</v>
      </c>
      <c r="K1033" s="100">
        <v>0.12284</v>
      </c>
      <c r="M1033">
        <f t="shared" si="32"/>
        <v>2.6763990267639901E-2</v>
      </c>
      <c r="N1033">
        <f t="shared" si="33"/>
        <v>3.6763057610401252E-2</v>
      </c>
    </row>
    <row r="1034" spans="1:14" x14ac:dyDescent="0.2">
      <c r="A1034" s="96">
        <v>140125</v>
      </c>
      <c r="B1034" s="97" t="s">
        <v>1141</v>
      </c>
      <c r="C1034" s="97" t="s">
        <v>1142</v>
      </c>
      <c r="D1034" s="96" t="s">
        <v>1200</v>
      </c>
      <c r="E1034" s="98">
        <v>1599</v>
      </c>
      <c r="F1034" s="99">
        <v>0</v>
      </c>
      <c r="G1034" s="98">
        <v>1599</v>
      </c>
      <c r="H1034" s="98">
        <v>12669</v>
      </c>
      <c r="I1034" s="99">
        <v>0</v>
      </c>
      <c r="J1034" s="98">
        <v>12669</v>
      </c>
      <c r="K1034" s="100">
        <v>0.12620999999999999</v>
      </c>
      <c r="M1034">
        <f t="shared" si="32"/>
        <v>0</v>
      </c>
      <c r="N1034">
        <f t="shared" si="33"/>
        <v>0</v>
      </c>
    </row>
    <row r="1035" spans="1:14" x14ac:dyDescent="0.2">
      <c r="A1035" s="96">
        <v>140127</v>
      </c>
      <c r="B1035" s="97" t="s">
        <v>1141</v>
      </c>
      <c r="C1035" s="97" t="s">
        <v>1142</v>
      </c>
      <c r="D1035" s="96" t="s">
        <v>1201</v>
      </c>
      <c r="E1035" s="98">
        <v>832</v>
      </c>
      <c r="F1035" s="99">
        <v>36</v>
      </c>
      <c r="G1035" s="98">
        <v>868</v>
      </c>
      <c r="H1035" s="98">
        <v>16710</v>
      </c>
      <c r="I1035" s="99">
        <v>2551</v>
      </c>
      <c r="J1035" s="98">
        <v>19261</v>
      </c>
      <c r="K1035" s="100">
        <v>4.5069999999999999E-2</v>
      </c>
      <c r="M1035">
        <f t="shared" si="32"/>
        <v>4.1474654377880185E-2</v>
      </c>
      <c r="N1035">
        <f t="shared" si="33"/>
        <v>0.13244379834899539</v>
      </c>
    </row>
    <row r="1036" spans="1:14" x14ac:dyDescent="0.2">
      <c r="A1036" s="96">
        <v>140130</v>
      </c>
      <c r="B1036" s="97" t="s">
        <v>1141</v>
      </c>
      <c r="C1036" s="97" t="s">
        <v>1142</v>
      </c>
      <c r="D1036" s="96" t="s">
        <v>1202</v>
      </c>
      <c r="E1036" s="98">
        <v>211</v>
      </c>
      <c r="F1036" s="99">
        <v>0</v>
      </c>
      <c r="G1036" s="98">
        <v>211</v>
      </c>
      <c r="H1036" s="98">
        <v>11661</v>
      </c>
      <c r="I1036" s="99">
        <v>0</v>
      </c>
      <c r="J1036" s="98">
        <v>11661</v>
      </c>
      <c r="K1036" s="100">
        <v>1.8089999999999998E-2</v>
      </c>
      <c r="M1036">
        <f t="shared" si="32"/>
        <v>0</v>
      </c>
      <c r="N1036">
        <f t="shared" si="33"/>
        <v>0</v>
      </c>
    </row>
    <row r="1037" spans="1:14" x14ac:dyDescent="0.2">
      <c r="A1037" s="96">
        <v>140133</v>
      </c>
      <c r="B1037" s="97" t="s">
        <v>1141</v>
      </c>
      <c r="C1037" s="97" t="s">
        <v>1142</v>
      </c>
      <c r="D1037" s="96" t="s">
        <v>877</v>
      </c>
      <c r="E1037" s="98">
        <v>3126</v>
      </c>
      <c r="F1037" s="99">
        <v>82</v>
      </c>
      <c r="G1037" s="98">
        <v>3208</v>
      </c>
      <c r="H1037" s="98">
        <v>26407</v>
      </c>
      <c r="I1037" s="99">
        <v>881</v>
      </c>
      <c r="J1037" s="98">
        <v>27288</v>
      </c>
      <c r="K1037" s="100">
        <v>0.11756</v>
      </c>
      <c r="M1037">
        <f t="shared" si="32"/>
        <v>2.5561097256857856E-2</v>
      </c>
      <c r="N1037">
        <f t="shared" si="33"/>
        <v>3.2285253591322192E-2</v>
      </c>
    </row>
    <row r="1038" spans="1:14" x14ac:dyDescent="0.2">
      <c r="A1038" s="96">
        <v>140135</v>
      </c>
      <c r="B1038" s="97" t="s">
        <v>1141</v>
      </c>
      <c r="C1038" s="97" t="s">
        <v>1142</v>
      </c>
      <c r="D1038" s="96" t="s">
        <v>1203</v>
      </c>
      <c r="E1038" s="98">
        <v>1714</v>
      </c>
      <c r="F1038" s="99">
        <v>0</v>
      </c>
      <c r="G1038" s="98">
        <v>1714</v>
      </c>
      <c r="H1038" s="98">
        <v>32875</v>
      </c>
      <c r="I1038" s="99">
        <v>0</v>
      </c>
      <c r="J1038" s="98">
        <v>32875</v>
      </c>
      <c r="K1038" s="100">
        <v>5.2139999999999999E-2</v>
      </c>
      <c r="M1038">
        <f t="shared" si="32"/>
        <v>0</v>
      </c>
      <c r="N1038">
        <f t="shared" si="33"/>
        <v>0</v>
      </c>
    </row>
    <row r="1039" spans="1:14" x14ac:dyDescent="0.2">
      <c r="A1039" s="96">
        <v>140137</v>
      </c>
      <c r="B1039" s="97" t="s">
        <v>168</v>
      </c>
      <c r="C1039" s="97" t="s">
        <v>1142</v>
      </c>
      <c r="D1039" s="96" t="s">
        <v>1204</v>
      </c>
      <c r="E1039" s="98">
        <v>141</v>
      </c>
      <c r="F1039" s="99">
        <v>0</v>
      </c>
      <c r="G1039" s="98">
        <v>141</v>
      </c>
      <c r="H1039" s="98">
        <v>2478</v>
      </c>
      <c r="I1039" s="99">
        <v>0</v>
      </c>
      <c r="J1039" s="98">
        <v>2478</v>
      </c>
      <c r="K1039" s="100">
        <v>5.6899999999999999E-2</v>
      </c>
      <c r="M1039">
        <f t="shared" si="32"/>
        <v>0</v>
      </c>
      <c r="N1039">
        <f t="shared" si="33"/>
        <v>0</v>
      </c>
    </row>
    <row r="1040" spans="1:14" x14ac:dyDescent="0.2">
      <c r="A1040" s="96">
        <v>140143</v>
      </c>
      <c r="B1040" s="97" t="s">
        <v>1141</v>
      </c>
      <c r="C1040" s="97" t="s">
        <v>1142</v>
      </c>
      <c r="D1040" s="96" t="s">
        <v>1205</v>
      </c>
      <c r="E1040" s="98">
        <v>82</v>
      </c>
      <c r="F1040" s="99">
        <v>0</v>
      </c>
      <c r="G1040" s="98">
        <v>82</v>
      </c>
      <c r="H1040" s="98">
        <v>6736</v>
      </c>
      <c r="I1040" s="99">
        <v>0</v>
      </c>
      <c r="J1040" s="98">
        <v>6736</v>
      </c>
      <c r="K1040" s="100">
        <v>1.217E-2</v>
      </c>
      <c r="M1040">
        <f t="shared" si="32"/>
        <v>0</v>
      </c>
      <c r="N1040">
        <f t="shared" si="33"/>
        <v>0</v>
      </c>
    </row>
    <row r="1041" spans="1:14" x14ac:dyDescent="0.2">
      <c r="A1041" s="96">
        <v>140145</v>
      </c>
      <c r="B1041" s="97" t="s">
        <v>1141</v>
      </c>
      <c r="C1041" s="97" t="s">
        <v>1142</v>
      </c>
      <c r="D1041" s="96" t="s">
        <v>1206</v>
      </c>
      <c r="E1041" s="98">
        <v>66</v>
      </c>
      <c r="F1041" s="99">
        <v>0</v>
      </c>
      <c r="G1041" s="98">
        <v>66</v>
      </c>
      <c r="H1041" s="98">
        <v>4698</v>
      </c>
      <c r="I1041" s="99">
        <v>0</v>
      </c>
      <c r="J1041" s="98">
        <v>4698</v>
      </c>
      <c r="K1041" s="100">
        <v>1.405E-2</v>
      </c>
      <c r="M1041">
        <f t="shared" si="32"/>
        <v>0</v>
      </c>
      <c r="N1041">
        <f t="shared" si="33"/>
        <v>0</v>
      </c>
    </row>
    <row r="1042" spans="1:14" x14ac:dyDescent="0.2">
      <c r="A1042" s="96">
        <v>140147</v>
      </c>
      <c r="B1042" s="97" t="s">
        <v>1141</v>
      </c>
      <c r="C1042" s="97" t="s">
        <v>1142</v>
      </c>
      <c r="D1042" s="96" t="s">
        <v>1207</v>
      </c>
      <c r="E1042" s="98">
        <v>175</v>
      </c>
      <c r="F1042" s="99">
        <v>0</v>
      </c>
      <c r="G1042" s="98">
        <v>175</v>
      </c>
      <c r="H1042" s="98">
        <v>4550</v>
      </c>
      <c r="I1042" s="99">
        <v>0</v>
      </c>
      <c r="J1042" s="98">
        <v>4550</v>
      </c>
      <c r="K1042" s="100">
        <v>3.8460000000000001E-2</v>
      </c>
      <c r="M1042">
        <f t="shared" si="32"/>
        <v>0</v>
      </c>
      <c r="N1042">
        <f t="shared" si="33"/>
        <v>0</v>
      </c>
    </row>
    <row r="1043" spans="1:14" x14ac:dyDescent="0.2">
      <c r="A1043" s="96">
        <v>140148</v>
      </c>
      <c r="B1043" s="97" t="s">
        <v>1141</v>
      </c>
      <c r="C1043" s="97" t="s">
        <v>1142</v>
      </c>
      <c r="D1043" s="96" t="s">
        <v>1208</v>
      </c>
      <c r="E1043" s="98">
        <v>2517</v>
      </c>
      <c r="F1043" s="99">
        <v>57</v>
      </c>
      <c r="G1043" s="98">
        <v>2574</v>
      </c>
      <c r="H1043" s="98">
        <v>57610</v>
      </c>
      <c r="I1043" s="99">
        <v>1635</v>
      </c>
      <c r="J1043" s="98">
        <v>59245</v>
      </c>
      <c r="K1043" s="100">
        <v>4.3450000000000003E-2</v>
      </c>
      <c r="M1043">
        <f t="shared" si="32"/>
        <v>2.2144522144522144E-2</v>
      </c>
      <c r="N1043">
        <f t="shared" si="33"/>
        <v>2.7597265592033082E-2</v>
      </c>
    </row>
    <row r="1044" spans="1:14" x14ac:dyDescent="0.2">
      <c r="A1044" s="96">
        <v>140150</v>
      </c>
      <c r="B1044" s="97" t="s">
        <v>1141</v>
      </c>
      <c r="C1044" s="97" t="s">
        <v>1142</v>
      </c>
      <c r="D1044" s="96" t="s">
        <v>1209</v>
      </c>
      <c r="E1044" s="98">
        <v>4688</v>
      </c>
      <c r="F1044" s="99">
        <v>37</v>
      </c>
      <c r="G1044" s="98">
        <v>4725</v>
      </c>
      <c r="H1044" s="98">
        <v>25906</v>
      </c>
      <c r="I1044" s="99">
        <v>611</v>
      </c>
      <c r="J1044" s="98">
        <v>26517</v>
      </c>
      <c r="K1044" s="100">
        <v>0.17818999999999999</v>
      </c>
      <c r="M1044">
        <f t="shared" si="32"/>
        <v>7.8306878306878304E-3</v>
      </c>
      <c r="N1044">
        <f t="shared" si="33"/>
        <v>2.3041822227250444E-2</v>
      </c>
    </row>
    <row r="1045" spans="1:14" x14ac:dyDescent="0.2">
      <c r="A1045" s="96">
        <v>140151</v>
      </c>
      <c r="B1045" s="97" t="s">
        <v>1141</v>
      </c>
      <c r="C1045" s="97" t="s">
        <v>1142</v>
      </c>
      <c r="D1045" s="96" t="s">
        <v>844</v>
      </c>
      <c r="E1045" s="98">
        <v>1792</v>
      </c>
      <c r="F1045" s="99">
        <v>0</v>
      </c>
      <c r="G1045" s="98">
        <v>1792</v>
      </c>
      <c r="H1045" s="98">
        <v>5849</v>
      </c>
      <c r="I1045" s="99">
        <v>0</v>
      </c>
      <c r="J1045" s="98">
        <v>5849</v>
      </c>
      <c r="K1045" s="100">
        <v>0.30637999999999999</v>
      </c>
      <c r="M1045">
        <f t="shared" si="32"/>
        <v>0</v>
      </c>
      <c r="N1045">
        <f t="shared" si="33"/>
        <v>0</v>
      </c>
    </row>
    <row r="1046" spans="1:14" x14ac:dyDescent="0.2">
      <c r="A1046" s="96">
        <v>140155</v>
      </c>
      <c r="B1046" s="97" t="s">
        <v>1141</v>
      </c>
      <c r="C1046" s="97" t="s">
        <v>1142</v>
      </c>
      <c r="D1046" s="96" t="s">
        <v>1210</v>
      </c>
      <c r="E1046" s="98">
        <v>1098</v>
      </c>
      <c r="F1046" s="99">
        <v>0</v>
      </c>
      <c r="G1046" s="98">
        <v>1098</v>
      </c>
      <c r="H1046" s="98">
        <v>17562</v>
      </c>
      <c r="I1046" s="99">
        <v>5</v>
      </c>
      <c r="J1046" s="98">
        <v>17567</v>
      </c>
      <c r="K1046" s="100">
        <v>6.25E-2</v>
      </c>
      <c r="M1046">
        <f t="shared" si="32"/>
        <v>0</v>
      </c>
      <c r="N1046">
        <f t="shared" si="33"/>
        <v>2.8462458017874422E-4</v>
      </c>
    </row>
    <row r="1047" spans="1:14" x14ac:dyDescent="0.2">
      <c r="A1047" s="96">
        <v>140158</v>
      </c>
      <c r="B1047" s="97" t="s">
        <v>1141</v>
      </c>
      <c r="C1047" s="97" t="s">
        <v>1142</v>
      </c>
      <c r="D1047" s="96" t="s">
        <v>1211</v>
      </c>
      <c r="E1047" s="98">
        <v>3131</v>
      </c>
      <c r="F1047" s="99">
        <v>73</v>
      </c>
      <c r="G1047" s="98">
        <v>3204</v>
      </c>
      <c r="H1047" s="98">
        <v>22748</v>
      </c>
      <c r="I1047" s="99">
        <v>691</v>
      </c>
      <c r="J1047" s="98">
        <v>23439</v>
      </c>
      <c r="K1047" s="100">
        <v>0.13669999999999999</v>
      </c>
      <c r="M1047">
        <f t="shared" si="32"/>
        <v>2.2784019975031211E-2</v>
      </c>
      <c r="N1047">
        <f t="shared" si="33"/>
        <v>2.9480779896753274E-2</v>
      </c>
    </row>
    <row r="1048" spans="1:14" x14ac:dyDescent="0.2">
      <c r="A1048" s="96">
        <v>140160</v>
      </c>
      <c r="B1048" s="97" t="s">
        <v>1141</v>
      </c>
      <c r="C1048" s="97" t="s">
        <v>1142</v>
      </c>
      <c r="D1048" s="96" t="s">
        <v>1212</v>
      </c>
      <c r="E1048" s="98">
        <v>495</v>
      </c>
      <c r="F1048" s="99">
        <v>0</v>
      </c>
      <c r="G1048" s="98">
        <v>495</v>
      </c>
      <c r="H1048" s="98">
        <v>12811</v>
      </c>
      <c r="I1048" s="99">
        <v>0</v>
      </c>
      <c r="J1048" s="98">
        <v>12811</v>
      </c>
      <c r="K1048" s="100">
        <v>3.8640000000000001E-2</v>
      </c>
      <c r="M1048">
        <f t="shared" si="32"/>
        <v>0</v>
      </c>
      <c r="N1048">
        <f t="shared" si="33"/>
        <v>0</v>
      </c>
    </row>
    <row r="1049" spans="1:14" x14ac:dyDescent="0.2">
      <c r="A1049" s="96">
        <v>140161</v>
      </c>
      <c r="B1049" s="97" t="s">
        <v>168</v>
      </c>
      <c r="C1049" s="97" t="s">
        <v>1142</v>
      </c>
      <c r="D1049" s="96" t="s">
        <v>1213</v>
      </c>
      <c r="E1049" s="98">
        <v>64</v>
      </c>
      <c r="F1049" s="99">
        <v>0</v>
      </c>
      <c r="G1049" s="98">
        <v>64</v>
      </c>
      <c r="H1049" s="98">
        <v>2979</v>
      </c>
      <c r="I1049" s="99">
        <v>100</v>
      </c>
      <c r="J1049" s="98">
        <v>3079</v>
      </c>
      <c r="K1049" s="100">
        <v>2.0789999999999999E-2</v>
      </c>
      <c r="M1049">
        <f t="shared" si="32"/>
        <v>0</v>
      </c>
      <c r="N1049">
        <f t="shared" si="33"/>
        <v>3.2478077297823968E-2</v>
      </c>
    </row>
    <row r="1050" spans="1:14" x14ac:dyDescent="0.2">
      <c r="A1050" s="96">
        <v>140162</v>
      </c>
      <c r="B1050" s="97" t="s">
        <v>168</v>
      </c>
      <c r="C1050" s="97" t="s">
        <v>1142</v>
      </c>
      <c r="D1050" s="96" t="s">
        <v>1214</v>
      </c>
      <c r="E1050" s="98">
        <v>408</v>
      </c>
      <c r="F1050" s="99">
        <v>0</v>
      </c>
      <c r="G1050" s="98">
        <v>408</v>
      </c>
      <c r="H1050" s="98">
        <v>10548</v>
      </c>
      <c r="I1050" s="99">
        <v>605</v>
      </c>
      <c r="J1050" s="98">
        <v>11153</v>
      </c>
      <c r="K1050" s="100">
        <v>3.6580000000000001E-2</v>
      </c>
      <c r="M1050">
        <f t="shared" si="32"/>
        <v>0</v>
      </c>
      <c r="N1050">
        <f t="shared" si="33"/>
        <v>5.4245494485788574E-2</v>
      </c>
    </row>
    <row r="1051" spans="1:14" x14ac:dyDescent="0.2">
      <c r="A1051" s="96">
        <v>140164</v>
      </c>
      <c r="B1051" s="97" t="s">
        <v>1141</v>
      </c>
      <c r="C1051" s="97" t="s">
        <v>1142</v>
      </c>
      <c r="D1051" s="96" t="s">
        <v>1215</v>
      </c>
      <c r="E1051" s="98">
        <v>1102</v>
      </c>
      <c r="F1051" s="99">
        <v>0</v>
      </c>
      <c r="G1051" s="98">
        <v>1102</v>
      </c>
      <c r="H1051" s="98">
        <v>15677</v>
      </c>
      <c r="I1051" s="99">
        <v>0</v>
      </c>
      <c r="J1051" s="98">
        <v>15677</v>
      </c>
      <c r="K1051" s="100">
        <v>7.0290000000000005E-2</v>
      </c>
      <c r="M1051">
        <f t="shared" si="32"/>
        <v>0</v>
      </c>
      <c r="N1051">
        <f t="shared" si="33"/>
        <v>0</v>
      </c>
    </row>
    <row r="1052" spans="1:14" x14ac:dyDescent="0.2">
      <c r="A1052" s="96">
        <v>140166</v>
      </c>
      <c r="B1052" s="97" t="s">
        <v>1141</v>
      </c>
      <c r="C1052" s="97" t="s">
        <v>1142</v>
      </c>
      <c r="D1052" s="96" t="s">
        <v>791</v>
      </c>
      <c r="E1052" s="98">
        <v>845</v>
      </c>
      <c r="F1052" s="99">
        <v>0</v>
      </c>
      <c r="G1052" s="98">
        <v>845</v>
      </c>
      <c r="H1052" s="98">
        <v>14133</v>
      </c>
      <c r="I1052" s="99">
        <v>0</v>
      </c>
      <c r="J1052" s="98">
        <v>14133</v>
      </c>
      <c r="K1052" s="100">
        <v>5.9790000000000003E-2</v>
      </c>
      <c r="M1052">
        <f t="shared" si="32"/>
        <v>0</v>
      </c>
      <c r="N1052">
        <f t="shared" si="33"/>
        <v>0</v>
      </c>
    </row>
    <row r="1053" spans="1:14" x14ac:dyDescent="0.2">
      <c r="A1053" s="96">
        <v>140167</v>
      </c>
      <c r="B1053" s="97" t="s">
        <v>1141</v>
      </c>
      <c r="C1053" s="97" t="s">
        <v>1142</v>
      </c>
      <c r="D1053" s="96" t="s">
        <v>1216</v>
      </c>
      <c r="E1053" s="98">
        <v>155</v>
      </c>
      <c r="F1053" s="99">
        <v>0</v>
      </c>
      <c r="G1053" s="98">
        <v>155</v>
      </c>
      <c r="H1053" s="98">
        <v>5194</v>
      </c>
      <c r="I1053" s="99">
        <v>0</v>
      </c>
      <c r="J1053" s="98">
        <v>5194</v>
      </c>
      <c r="K1053" s="100">
        <v>2.9839999999999998E-2</v>
      </c>
      <c r="M1053">
        <f t="shared" si="32"/>
        <v>0</v>
      </c>
      <c r="N1053">
        <f t="shared" si="33"/>
        <v>0</v>
      </c>
    </row>
    <row r="1054" spans="1:14" x14ac:dyDescent="0.2">
      <c r="A1054" s="96">
        <v>140172</v>
      </c>
      <c r="B1054" s="97" t="s">
        <v>1141</v>
      </c>
      <c r="C1054" s="97" t="s">
        <v>1142</v>
      </c>
      <c r="D1054" s="96" t="s">
        <v>1217</v>
      </c>
      <c r="E1054" s="98">
        <v>2777</v>
      </c>
      <c r="F1054" s="99">
        <v>2</v>
      </c>
      <c r="G1054" s="98">
        <v>2779</v>
      </c>
      <c r="H1054" s="98">
        <v>54089</v>
      </c>
      <c r="I1054" s="99">
        <v>744</v>
      </c>
      <c r="J1054" s="98">
        <v>54833</v>
      </c>
      <c r="K1054" s="100">
        <v>5.0680000000000003E-2</v>
      </c>
      <c r="M1054">
        <f t="shared" si="32"/>
        <v>7.1968333933069444E-4</v>
      </c>
      <c r="N1054">
        <f t="shared" si="33"/>
        <v>1.3568471540860431E-2</v>
      </c>
    </row>
    <row r="1055" spans="1:14" x14ac:dyDescent="0.2">
      <c r="A1055" s="96">
        <v>140174</v>
      </c>
      <c r="B1055" s="97" t="s">
        <v>1141</v>
      </c>
      <c r="C1055" s="97" t="s">
        <v>1142</v>
      </c>
      <c r="D1055" s="96" t="s">
        <v>1218</v>
      </c>
      <c r="E1055" s="98">
        <v>493</v>
      </c>
      <c r="F1055" s="99">
        <v>0</v>
      </c>
      <c r="G1055" s="98">
        <v>493</v>
      </c>
      <c r="H1055" s="98">
        <v>13783</v>
      </c>
      <c r="I1055" s="99">
        <v>0</v>
      </c>
      <c r="J1055" s="98">
        <v>13783</v>
      </c>
      <c r="K1055" s="100">
        <v>3.5770000000000003E-2</v>
      </c>
      <c r="M1055">
        <f t="shared" si="32"/>
        <v>0</v>
      </c>
      <c r="N1055">
        <f t="shared" si="33"/>
        <v>0</v>
      </c>
    </row>
    <row r="1056" spans="1:14" x14ac:dyDescent="0.2">
      <c r="A1056" s="96">
        <v>140176</v>
      </c>
      <c r="B1056" s="97" t="s">
        <v>1141</v>
      </c>
      <c r="C1056" s="97" t="s">
        <v>1142</v>
      </c>
      <c r="D1056" s="96" t="s">
        <v>1208</v>
      </c>
      <c r="E1056" s="98">
        <v>253</v>
      </c>
      <c r="F1056" s="99">
        <v>0</v>
      </c>
      <c r="G1056" s="98">
        <v>253</v>
      </c>
      <c r="H1056" s="98">
        <v>12506</v>
      </c>
      <c r="I1056" s="99">
        <v>236</v>
      </c>
      <c r="J1056" s="98">
        <v>12742</v>
      </c>
      <c r="K1056" s="100">
        <v>1.9859999999999999E-2</v>
      </c>
      <c r="M1056">
        <f t="shared" si="32"/>
        <v>0</v>
      </c>
      <c r="N1056">
        <f t="shared" si="33"/>
        <v>1.8521425207973629E-2</v>
      </c>
    </row>
    <row r="1057" spans="1:14" x14ac:dyDescent="0.2">
      <c r="A1057" s="96">
        <v>140177</v>
      </c>
      <c r="B1057" s="97" t="s">
        <v>1141</v>
      </c>
      <c r="C1057" s="97" t="s">
        <v>1142</v>
      </c>
      <c r="D1057" s="96" t="s">
        <v>1219</v>
      </c>
      <c r="E1057" s="98">
        <v>3256</v>
      </c>
      <c r="F1057" s="99">
        <v>0</v>
      </c>
      <c r="G1057" s="98">
        <v>3256</v>
      </c>
      <c r="H1057" s="98">
        <v>12316</v>
      </c>
      <c r="I1057" s="99">
        <v>0</v>
      </c>
      <c r="J1057" s="98">
        <v>12316</v>
      </c>
      <c r="K1057" s="100">
        <v>0.26436999999999999</v>
      </c>
      <c r="M1057">
        <f t="shared" si="32"/>
        <v>0</v>
      </c>
      <c r="N1057">
        <f t="shared" si="33"/>
        <v>0</v>
      </c>
    </row>
    <row r="1058" spans="1:14" x14ac:dyDescent="0.2">
      <c r="A1058" s="96">
        <v>140179</v>
      </c>
      <c r="B1058" s="97" t="s">
        <v>1141</v>
      </c>
      <c r="C1058" s="97" t="s">
        <v>1142</v>
      </c>
      <c r="D1058" s="96" t="s">
        <v>572</v>
      </c>
      <c r="E1058" s="98">
        <v>1868</v>
      </c>
      <c r="F1058" s="99">
        <v>0</v>
      </c>
      <c r="G1058" s="98">
        <v>1868</v>
      </c>
      <c r="H1058" s="98">
        <v>37023</v>
      </c>
      <c r="I1058" s="99">
        <v>62</v>
      </c>
      <c r="J1058" s="98">
        <v>37085</v>
      </c>
      <c r="K1058" s="100">
        <v>5.0369999999999998E-2</v>
      </c>
      <c r="M1058">
        <f t="shared" si="32"/>
        <v>0</v>
      </c>
      <c r="N1058">
        <f t="shared" si="33"/>
        <v>1.6718349737090468E-3</v>
      </c>
    </row>
    <row r="1059" spans="1:14" x14ac:dyDescent="0.2">
      <c r="A1059" s="96">
        <v>140180</v>
      </c>
      <c r="B1059" s="97" t="s">
        <v>1141</v>
      </c>
      <c r="C1059" s="97" t="s">
        <v>1142</v>
      </c>
      <c r="D1059" s="96" t="s">
        <v>1220</v>
      </c>
      <c r="E1059" s="98">
        <v>6290</v>
      </c>
      <c r="F1059" s="99">
        <v>54</v>
      </c>
      <c r="G1059" s="98">
        <v>6344</v>
      </c>
      <c r="H1059" s="98">
        <v>28482</v>
      </c>
      <c r="I1059" s="99">
        <v>310</v>
      </c>
      <c r="J1059" s="98">
        <v>28792</v>
      </c>
      <c r="K1059" s="100">
        <v>0.22034000000000001</v>
      </c>
      <c r="M1059">
        <f t="shared" si="32"/>
        <v>8.5119798234552339E-3</v>
      </c>
      <c r="N1059">
        <f t="shared" si="33"/>
        <v>1.0766879688802446E-2</v>
      </c>
    </row>
    <row r="1060" spans="1:14" x14ac:dyDescent="0.2">
      <c r="A1060" s="96">
        <v>140181</v>
      </c>
      <c r="B1060" s="97" t="s">
        <v>1141</v>
      </c>
      <c r="C1060" s="97" t="s">
        <v>1142</v>
      </c>
      <c r="D1060" s="96" t="s">
        <v>1221</v>
      </c>
      <c r="E1060" s="98">
        <v>3088</v>
      </c>
      <c r="F1060" s="99">
        <v>0</v>
      </c>
      <c r="G1060" s="98">
        <v>3088</v>
      </c>
      <c r="H1060" s="98">
        <v>18987</v>
      </c>
      <c r="I1060" s="99">
        <v>0</v>
      </c>
      <c r="J1060" s="98">
        <v>18987</v>
      </c>
      <c r="K1060" s="100">
        <v>0.16264000000000001</v>
      </c>
      <c r="M1060">
        <f t="shared" si="32"/>
        <v>0</v>
      </c>
      <c r="N1060">
        <f t="shared" si="33"/>
        <v>0</v>
      </c>
    </row>
    <row r="1061" spans="1:14" x14ac:dyDescent="0.2">
      <c r="A1061" s="96">
        <v>140182</v>
      </c>
      <c r="B1061" s="97" t="s">
        <v>1141</v>
      </c>
      <c r="C1061" s="97" t="s">
        <v>1142</v>
      </c>
      <c r="D1061" s="96" t="s">
        <v>1222</v>
      </c>
      <c r="E1061" s="98">
        <v>2736</v>
      </c>
      <c r="F1061" s="99">
        <v>88</v>
      </c>
      <c r="G1061" s="98">
        <v>2824</v>
      </c>
      <c r="H1061" s="98">
        <v>22345</v>
      </c>
      <c r="I1061" s="99">
        <v>2938</v>
      </c>
      <c r="J1061" s="98">
        <v>25283</v>
      </c>
      <c r="K1061" s="100">
        <v>0.11169999999999999</v>
      </c>
      <c r="M1061">
        <f t="shared" si="32"/>
        <v>3.1161473087818695E-2</v>
      </c>
      <c r="N1061">
        <f t="shared" si="33"/>
        <v>0.11620456433176443</v>
      </c>
    </row>
    <row r="1062" spans="1:14" x14ac:dyDescent="0.2">
      <c r="A1062" s="96">
        <v>140184</v>
      </c>
      <c r="B1062" s="97" t="s">
        <v>1141</v>
      </c>
      <c r="C1062" s="97" t="s">
        <v>1142</v>
      </c>
      <c r="D1062" s="96" t="s">
        <v>1223</v>
      </c>
      <c r="E1062" s="98">
        <v>793</v>
      </c>
      <c r="F1062" s="99">
        <v>0</v>
      </c>
      <c r="G1062" s="98">
        <v>793</v>
      </c>
      <c r="H1062" s="98">
        <v>13534</v>
      </c>
      <c r="I1062" s="99">
        <v>0</v>
      </c>
      <c r="J1062" s="98">
        <v>13534</v>
      </c>
      <c r="K1062" s="100">
        <v>5.8590000000000003E-2</v>
      </c>
      <c r="M1062">
        <f t="shared" si="32"/>
        <v>0</v>
      </c>
      <c r="N1062">
        <f t="shared" si="33"/>
        <v>0</v>
      </c>
    </row>
    <row r="1063" spans="1:14" x14ac:dyDescent="0.2">
      <c r="A1063" s="96">
        <v>140185</v>
      </c>
      <c r="B1063" s="97" t="s">
        <v>1141</v>
      </c>
      <c r="C1063" s="97" t="s">
        <v>1142</v>
      </c>
      <c r="D1063" s="96" t="s">
        <v>1224</v>
      </c>
      <c r="E1063" s="98">
        <v>1929</v>
      </c>
      <c r="F1063" s="99">
        <v>0</v>
      </c>
      <c r="G1063" s="98">
        <v>1929</v>
      </c>
      <c r="H1063" s="98">
        <v>32653</v>
      </c>
      <c r="I1063" s="99">
        <v>0</v>
      </c>
      <c r="J1063" s="98">
        <v>32653</v>
      </c>
      <c r="K1063" s="100">
        <v>5.9080000000000001E-2</v>
      </c>
      <c r="M1063">
        <f t="shared" si="32"/>
        <v>0</v>
      </c>
      <c r="N1063">
        <f t="shared" si="33"/>
        <v>0</v>
      </c>
    </row>
    <row r="1064" spans="1:14" x14ac:dyDescent="0.2">
      <c r="A1064" s="96">
        <v>140186</v>
      </c>
      <c r="B1064" s="97" t="s">
        <v>1141</v>
      </c>
      <c r="C1064" s="97" t="s">
        <v>1142</v>
      </c>
      <c r="D1064" s="96" t="s">
        <v>1225</v>
      </c>
      <c r="E1064" s="98">
        <v>1559</v>
      </c>
      <c r="F1064" s="99">
        <v>9</v>
      </c>
      <c r="G1064" s="98">
        <v>1568</v>
      </c>
      <c r="H1064" s="98">
        <v>29562</v>
      </c>
      <c r="I1064" s="99">
        <v>568</v>
      </c>
      <c r="J1064" s="98">
        <v>30130</v>
      </c>
      <c r="K1064" s="100">
        <v>5.2040000000000003E-2</v>
      </c>
      <c r="M1064">
        <f t="shared" si="32"/>
        <v>5.7397959183673472E-3</v>
      </c>
      <c r="N1064">
        <f t="shared" si="33"/>
        <v>1.8851642880849652E-2</v>
      </c>
    </row>
    <row r="1065" spans="1:14" x14ac:dyDescent="0.2">
      <c r="A1065" s="96">
        <v>140187</v>
      </c>
      <c r="B1065" s="97" t="s">
        <v>1141</v>
      </c>
      <c r="C1065" s="97" t="s">
        <v>1142</v>
      </c>
      <c r="D1065" s="96" t="s">
        <v>1226</v>
      </c>
      <c r="E1065" s="98">
        <v>1199</v>
      </c>
      <c r="F1065" s="99">
        <v>7</v>
      </c>
      <c r="G1065" s="98">
        <v>1206</v>
      </c>
      <c r="H1065" s="98">
        <v>26480</v>
      </c>
      <c r="I1065" s="99">
        <v>1238</v>
      </c>
      <c r="J1065" s="98">
        <v>27718</v>
      </c>
      <c r="K1065" s="100">
        <v>4.351E-2</v>
      </c>
      <c r="M1065">
        <f t="shared" si="32"/>
        <v>5.8043117744610278E-3</v>
      </c>
      <c r="N1065">
        <f t="shared" si="33"/>
        <v>4.4664117180171728E-2</v>
      </c>
    </row>
    <row r="1066" spans="1:14" x14ac:dyDescent="0.2">
      <c r="A1066" s="96">
        <v>140189</v>
      </c>
      <c r="B1066" s="97" t="s">
        <v>1141</v>
      </c>
      <c r="C1066" s="97" t="s">
        <v>1142</v>
      </c>
      <c r="D1066" s="96" t="s">
        <v>1227</v>
      </c>
      <c r="E1066" s="98">
        <v>457</v>
      </c>
      <c r="F1066" s="99">
        <v>0</v>
      </c>
      <c r="G1066" s="98">
        <v>457</v>
      </c>
      <c r="H1066" s="98">
        <v>13331</v>
      </c>
      <c r="I1066" s="99">
        <v>0</v>
      </c>
      <c r="J1066" s="98">
        <v>13331</v>
      </c>
      <c r="K1066" s="100">
        <v>3.4279999999999998E-2</v>
      </c>
      <c r="M1066">
        <f t="shared" si="32"/>
        <v>0</v>
      </c>
      <c r="N1066">
        <f t="shared" si="33"/>
        <v>0</v>
      </c>
    </row>
    <row r="1067" spans="1:14" x14ac:dyDescent="0.2">
      <c r="A1067" s="96">
        <v>140191</v>
      </c>
      <c r="B1067" s="97" t="s">
        <v>1141</v>
      </c>
      <c r="C1067" s="97" t="s">
        <v>1142</v>
      </c>
      <c r="D1067" s="96" t="s">
        <v>1228</v>
      </c>
      <c r="E1067" s="98">
        <v>3044</v>
      </c>
      <c r="F1067" s="99">
        <v>18</v>
      </c>
      <c r="G1067" s="98">
        <v>3062</v>
      </c>
      <c r="H1067" s="98">
        <v>42236</v>
      </c>
      <c r="I1067" s="99">
        <v>250</v>
      </c>
      <c r="J1067" s="98">
        <v>42486</v>
      </c>
      <c r="K1067" s="100">
        <v>7.2069999999999995E-2</v>
      </c>
      <c r="M1067">
        <f t="shared" si="32"/>
        <v>5.8785107772697581E-3</v>
      </c>
      <c r="N1067">
        <f t="shared" si="33"/>
        <v>5.8842912959563148E-3</v>
      </c>
    </row>
    <row r="1068" spans="1:14" x14ac:dyDescent="0.2">
      <c r="A1068" s="96">
        <v>140197</v>
      </c>
      <c r="B1068" s="97" t="s">
        <v>1141</v>
      </c>
      <c r="C1068" s="97" t="s">
        <v>1142</v>
      </c>
      <c r="D1068" s="96" t="s">
        <v>1229</v>
      </c>
      <c r="E1068" s="98">
        <v>2193</v>
      </c>
      <c r="F1068" s="99">
        <v>0</v>
      </c>
      <c r="G1068" s="98">
        <v>2193</v>
      </c>
      <c r="H1068" s="98">
        <v>15064</v>
      </c>
      <c r="I1068" s="99">
        <v>0</v>
      </c>
      <c r="J1068" s="98">
        <v>15064</v>
      </c>
      <c r="K1068" s="100">
        <v>0.14557999999999999</v>
      </c>
      <c r="M1068">
        <f t="shared" si="32"/>
        <v>0</v>
      </c>
      <c r="N1068">
        <f t="shared" si="33"/>
        <v>0</v>
      </c>
    </row>
    <row r="1069" spans="1:14" x14ac:dyDescent="0.2">
      <c r="A1069" s="96">
        <v>140200</v>
      </c>
      <c r="B1069" s="97" t="s">
        <v>1141</v>
      </c>
      <c r="C1069" s="97" t="s">
        <v>1142</v>
      </c>
      <c r="D1069" s="96" t="s">
        <v>1230</v>
      </c>
      <c r="E1069" s="98">
        <v>754</v>
      </c>
      <c r="F1069" s="99">
        <v>0</v>
      </c>
      <c r="G1069" s="98">
        <v>754</v>
      </c>
      <c r="H1069" s="98">
        <v>39141</v>
      </c>
      <c r="I1069" s="99">
        <v>689</v>
      </c>
      <c r="J1069" s="98">
        <v>39830</v>
      </c>
      <c r="K1069" s="100">
        <v>1.8929999999999999E-2</v>
      </c>
      <c r="M1069">
        <f t="shared" si="32"/>
        <v>0</v>
      </c>
      <c r="N1069">
        <f t="shared" si="33"/>
        <v>1.7298518704494101E-2</v>
      </c>
    </row>
    <row r="1070" spans="1:14" x14ac:dyDescent="0.2">
      <c r="A1070" s="96">
        <v>140202</v>
      </c>
      <c r="B1070" s="97" t="s">
        <v>1141</v>
      </c>
      <c r="C1070" s="97" t="s">
        <v>1142</v>
      </c>
      <c r="D1070" s="96" t="s">
        <v>1231</v>
      </c>
      <c r="E1070" s="98">
        <v>1478</v>
      </c>
      <c r="F1070" s="99">
        <v>0</v>
      </c>
      <c r="G1070" s="98">
        <v>1478</v>
      </c>
      <c r="H1070" s="98">
        <v>39234</v>
      </c>
      <c r="I1070" s="99">
        <v>0</v>
      </c>
      <c r="J1070" s="98">
        <v>39234</v>
      </c>
      <c r="K1070" s="100">
        <v>3.7670000000000002E-2</v>
      </c>
      <c r="M1070">
        <f t="shared" si="32"/>
        <v>0</v>
      </c>
      <c r="N1070">
        <f t="shared" si="33"/>
        <v>0</v>
      </c>
    </row>
    <row r="1071" spans="1:14" x14ac:dyDescent="0.2">
      <c r="A1071" s="96">
        <v>140206</v>
      </c>
      <c r="B1071" s="97" t="s">
        <v>1141</v>
      </c>
      <c r="C1071" s="97" t="s">
        <v>1142</v>
      </c>
      <c r="D1071" s="96" t="s">
        <v>1232</v>
      </c>
      <c r="E1071" s="98">
        <v>2974</v>
      </c>
      <c r="F1071" s="99">
        <v>0</v>
      </c>
      <c r="G1071" s="98">
        <v>2974</v>
      </c>
      <c r="H1071" s="98">
        <v>11568</v>
      </c>
      <c r="I1071" s="99">
        <v>0</v>
      </c>
      <c r="J1071" s="98">
        <v>11568</v>
      </c>
      <c r="K1071" s="100">
        <v>0.25708999999999999</v>
      </c>
      <c r="M1071">
        <f t="shared" si="32"/>
        <v>0</v>
      </c>
      <c r="N1071">
        <f t="shared" si="33"/>
        <v>0</v>
      </c>
    </row>
    <row r="1072" spans="1:14" x14ac:dyDescent="0.2">
      <c r="A1072" s="96">
        <v>140207</v>
      </c>
      <c r="B1072" s="97" t="s">
        <v>168</v>
      </c>
      <c r="C1072" s="97" t="s">
        <v>1142</v>
      </c>
      <c r="D1072" s="96" t="s">
        <v>1233</v>
      </c>
      <c r="E1072" s="98">
        <v>1766</v>
      </c>
      <c r="F1072" s="99">
        <v>0</v>
      </c>
      <c r="G1072" s="98">
        <v>1766</v>
      </c>
      <c r="H1072" s="98">
        <v>11045</v>
      </c>
      <c r="I1072" s="99">
        <v>0</v>
      </c>
      <c r="J1072" s="98">
        <v>11045</v>
      </c>
      <c r="K1072" s="100">
        <v>0.15989</v>
      </c>
      <c r="M1072">
        <f t="shared" si="32"/>
        <v>0</v>
      </c>
      <c r="N1072">
        <f t="shared" si="33"/>
        <v>0</v>
      </c>
    </row>
    <row r="1073" spans="1:14" x14ac:dyDescent="0.2">
      <c r="A1073" s="96">
        <v>140208</v>
      </c>
      <c r="B1073" s="97" t="s">
        <v>1141</v>
      </c>
      <c r="C1073" s="97" t="s">
        <v>1142</v>
      </c>
      <c r="D1073" s="96" t="s">
        <v>1234</v>
      </c>
      <c r="E1073" s="98">
        <v>2745</v>
      </c>
      <c r="F1073" s="99">
        <v>152</v>
      </c>
      <c r="G1073" s="98">
        <v>2897</v>
      </c>
      <c r="H1073" s="98">
        <v>76828</v>
      </c>
      <c r="I1073" s="99">
        <v>7820</v>
      </c>
      <c r="J1073" s="98">
        <v>84648</v>
      </c>
      <c r="K1073" s="100">
        <v>3.422E-2</v>
      </c>
      <c r="M1073">
        <f t="shared" si="32"/>
        <v>5.2468070417673457E-2</v>
      </c>
      <c r="N1073">
        <f t="shared" si="33"/>
        <v>9.2382572535677152E-2</v>
      </c>
    </row>
    <row r="1074" spans="1:14" x14ac:dyDescent="0.2">
      <c r="A1074" s="96">
        <v>140209</v>
      </c>
      <c r="B1074" s="97" t="s">
        <v>1141</v>
      </c>
      <c r="C1074" s="97" t="s">
        <v>1142</v>
      </c>
      <c r="D1074" s="96" t="s">
        <v>1235</v>
      </c>
      <c r="E1074" s="98">
        <v>1375</v>
      </c>
      <c r="F1074" s="99">
        <v>42</v>
      </c>
      <c r="G1074" s="98">
        <v>1417</v>
      </c>
      <c r="H1074" s="98">
        <v>30464</v>
      </c>
      <c r="I1074" s="99">
        <v>1576</v>
      </c>
      <c r="J1074" s="98">
        <v>32040</v>
      </c>
      <c r="K1074" s="100">
        <v>4.4229999999999998E-2</v>
      </c>
      <c r="M1074">
        <f t="shared" si="32"/>
        <v>2.9640084685956247E-2</v>
      </c>
      <c r="N1074">
        <f t="shared" si="33"/>
        <v>4.9188514357053681E-2</v>
      </c>
    </row>
    <row r="1075" spans="1:14" x14ac:dyDescent="0.2">
      <c r="A1075" s="96">
        <v>140210</v>
      </c>
      <c r="B1075" s="97" t="s">
        <v>168</v>
      </c>
      <c r="C1075" s="97" t="s">
        <v>1142</v>
      </c>
      <c r="D1075" s="96" t="s">
        <v>1236</v>
      </c>
      <c r="E1075" s="98">
        <v>326</v>
      </c>
      <c r="F1075" s="99">
        <v>0</v>
      </c>
      <c r="G1075" s="98">
        <v>326</v>
      </c>
      <c r="H1075" s="98">
        <v>5524</v>
      </c>
      <c r="I1075" s="99">
        <v>0</v>
      </c>
      <c r="J1075" s="98">
        <v>5524</v>
      </c>
      <c r="K1075" s="100">
        <v>5.9020000000000003E-2</v>
      </c>
      <c r="M1075">
        <f t="shared" si="32"/>
        <v>0</v>
      </c>
      <c r="N1075">
        <f t="shared" si="33"/>
        <v>0</v>
      </c>
    </row>
    <row r="1076" spans="1:14" x14ac:dyDescent="0.2">
      <c r="A1076" s="96">
        <v>140211</v>
      </c>
      <c r="B1076" s="97" t="s">
        <v>1141</v>
      </c>
      <c r="C1076" s="97" t="s">
        <v>1142</v>
      </c>
      <c r="D1076" s="96" t="s">
        <v>1237</v>
      </c>
      <c r="E1076" s="98">
        <v>140</v>
      </c>
      <c r="F1076" s="99">
        <v>0</v>
      </c>
      <c r="G1076" s="98">
        <v>140</v>
      </c>
      <c r="H1076" s="98">
        <v>18408</v>
      </c>
      <c r="I1076" s="99">
        <v>0</v>
      </c>
      <c r="J1076" s="98">
        <v>18408</v>
      </c>
      <c r="K1076" s="100">
        <v>7.6099999999999996E-3</v>
      </c>
      <c r="M1076">
        <f t="shared" si="32"/>
        <v>0</v>
      </c>
      <c r="N1076">
        <f t="shared" si="33"/>
        <v>0</v>
      </c>
    </row>
    <row r="1077" spans="1:14" x14ac:dyDescent="0.2">
      <c r="A1077" s="96">
        <v>140213</v>
      </c>
      <c r="B1077" s="97" t="s">
        <v>1141</v>
      </c>
      <c r="C1077" s="97" t="s">
        <v>1142</v>
      </c>
      <c r="D1077" s="96" t="s">
        <v>1238</v>
      </c>
      <c r="E1077" s="98">
        <v>1275</v>
      </c>
      <c r="F1077" s="99">
        <v>10</v>
      </c>
      <c r="G1077" s="98">
        <v>1285</v>
      </c>
      <c r="H1077" s="98">
        <v>29966</v>
      </c>
      <c r="I1077" s="99">
        <v>476</v>
      </c>
      <c r="J1077" s="98">
        <v>30442</v>
      </c>
      <c r="K1077" s="100">
        <v>4.2209999999999998E-2</v>
      </c>
      <c r="M1077">
        <f t="shared" si="32"/>
        <v>7.7821011673151752E-3</v>
      </c>
      <c r="N1077">
        <f t="shared" si="33"/>
        <v>1.5636291965048288E-2</v>
      </c>
    </row>
    <row r="1078" spans="1:14" x14ac:dyDescent="0.2">
      <c r="A1078" s="96">
        <v>140217</v>
      </c>
      <c r="B1078" s="97" t="s">
        <v>1141</v>
      </c>
      <c r="C1078" s="97" t="s">
        <v>1142</v>
      </c>
      <c r="D1078" s="96" t="s">
        <v>1239</v>
      </c>
      <c r="E1078" s="98">
        <v>369</v>
      </c>
      <c r="F1078" s="99">
        <v>0</v>
      </c>
      <c r="G1078" s="98">
        <v>369</v>
      </c>
      <c r="H1078" s="98">
        <v>17110</v>
      </c>
      <c r="I1078" s="99">
        <v>0</v>
      </c>
      <c r="J1078" s="98">
        <v>17110</v>
      </c>
      <c r="K1078" s="100">
        <v>2.1569999999999999E-2</v>
      </c>
      <c r="M1078">
        <f t="shared" si="32"/>
        <v>0</v>
      </c>
      <c r="N1078">
        <f t="shared" si="33"/>
        <v>0</v>
      </c>
    </row>
    <row r="1079" spans="1:14" x14ac:dyDescent="0.2">
      <c r="A1079" s="96">
        <v>140223</v>
      </c>
      <c r="B1079" s="97" t="s">
        <v>1141</v>
      </c>
      <c r="C1079" s="97" t="s">
        <v>1142</v>
      </c>
      <c r="D1079" s="96" t="s">
        <v>1240</v>
      </c>
      <c r="E1079" s="98">
        <v>1380</v>
      </c>
      <c r="F1079" s="99">
        <v>7</v>
      </c>
      <c r="G1079" s="98">
        <v>1387</v>
      </c>
      <c r="H1079" s="98">
        <v>53282</v>
      </c>
      <c r="I1079" s="99">
        <v>1075</v>
      </c>
      <c r="J1079" s="98">
        <v>54357</v>
      </c>
      <c r="K1079" s="100">
        <v>2.5520000000000001E-2</v>
      </c>
      <c r="M1079">
        <f t="shared" si="32"/>
        <v>5.0468637346791634E-3</v>
      </c>
      <c r="N1079">
        <f t="shared" si="33"/>
        <v>1.9776661699505125E-2</v>
      </c>
    </row>
    <row r="1080" spans="1:14" x14ac:dyDescent="0.2">
      <c r="A1080" s="96">
        <v>140224</v>
      </c>
      <c r="B1080" s="97" t="s">
        <v>1141</v>
      </c>
      <c r="C1080" s="97" t="s">
        <v>1142</v>
      </c>
      <c r="D1080" s="96" t="s">
        <v>1241</v>
      </c>
      <c r="E1080" s="98">
        <v>1800</v>
      </c>
      <c r="F1080" s="99">
        <v>0</v>
      </c>
      <c r="G1080" s="98">
        <v>1800</v>
      </c>
      <c r="H1080" s="98">
        <v>26831</v>
      </c>
      <c r="I1080" s="99">
        <v>409</v>
      </c>
      <c r="J1080" s="98">
        <v>27240</v>
      </c>
      <c r="K1080" s="100">
        <v>6.608E-2</v>
      </c>
      <c r="M1080">
        <f t="shared" si="32"/>
        <v>0</v>
      </c>
      <c r="N1080">
        <f t="shared" si="33"/>
        <v>1.5014684287812042E-2</v>
      </c>
    </row>
    <row r="1081" spans="1:14" x14ac:dyDescent="0.2">
      <c r="A1081" s="96">
        <v>140228</v>
      </c>
      <c r="B1081" s="97" t="s">
        <v>168</v>
      </c>
      <c r="C1081" s="97" t="s">
        <v>1142</v>
      </c>
      <c r="D1081" s="96" t="s">
        <v>1242</v>
      </c>
      <c r="E1081" s="98">
        <v>1751</v>
      </c>
      <c r="F1081" s="99">
        <v>103</v>
      </c>
      <c r="G1081" s="98">
        <v>1854</v>
      </c>
      <c r="H1081" s="98">
        <v>27715</v>
      </c>
      <c r="I1081" s="99">
        <v>2758</v>
      </c>
      <c r="J1081" s="98">
        <v>30473</v>
      </c>
      <c r="K1081" s="100">
        <v>6.0839999999999998E-2</v>
      </c>
      <c r="M1081">
        <f t="shared" si="32"/>
        <v>5.5555555555555552E-2</v>
      </c>
      <c r="N1081">
        <f t="shared" si="33"/>
        <v>9.0506349883503423E-2</v>
      </c>
    </row>
    <row r="1082" spans="1:14" x14ac:dyDescent="0.2">
      <c r="A1082" s="96">
        <v>140231</v>
      </c>
      <c r="B1082" s="97" t="s">
        <v>1141</v>
      </c>
      <c r="C1082" s="97" t="s">
        <v>1142</v>
      </c>
      <c r="D1082" s="96" t="s">
        <v>1243</v>
      </c>
      <c r="E1082" s="98">
        <v>892</v>
      </c>
      <c r="F1082" s="99">
        <v>0</v>
      </c>
      <c r="G1082" s="98">
        <v>892</v>
      </c>
      <c r="H1082" s="98">
        <v>39203</v>
      </c>
      <c r="I1082" s="99">
        <v>0</v>
      </c>
      <c r="J1082" s="98">
        <v>39203</v>
      </c>
      <c r="K1082" s="100">
        <v>2.2749999999999999E-2</v>
      </c>
      <c r="M1082">
        <f t="shared" si="32"/>
        <v>0</v>
      </c>
      <c r="N1082">
        <f t="shared" si="33"/>
        <v>0</v>
      </c>
    </row>
    <row r="1083" spans="1:14" x14ac:dyDescent="0.2">
      <c r="A1083" s="96">
        <v>140233</v>
      </c>
      <c r="B1083" s="97" t="s">
        <v>168</v>
      </c>
      <c r="C1083" s="97" t="s">
        <v>1142</v>
      </c>
      <c r="D1083" s="96" t="s">
        <v>1244</v>
      </c>
      <c r="E1083" s="98">
        <v>631</v>
      </c>
      <c r="F1083" s="99">
        <v>34</v>
      </c>
      <c r="G1083" s="98">
        <v>665</v>
      </c>
      <c r="H1083" s="98">
        <v>28279</v>
      </c>
      <c r="I1083" s="99">
        <v>6133</v>
      </c>
      <c r="J1083" s="98">
        <v>34412</v>
      </c>
      <c r="K1083" s="100">
        <v>1.932E-2</v>
      </c>
      <c r="M1083">
        <f t="shared" si="32"/>
        <v>5.1127819548872182E-2</v>
      </c>
      <c r="N1083">
        <f t="shared" si="33"/>
        <v>0.17822271300709056</v>
      </c>
    </row>
    <row r="1084" spans="1:14" x14ac:dyDescent="0.2">
      <c r="A1084" s="96">
        <v>140234</v>
      </c>
      <c r="B1084" s="97" t="s">
        <v>1141</v>
      </c>
      <c r="C1084" s="97" t="s">
        <v>1142</v>
      </c>
      <c r="D1084" s="96" t="s">
        <v>1245</v>
      </c>
      <c r="E1084" s="98">
        <v>128</v>
      </c>
      <c r="F1084" s="99">
        <v>0</v>
      </c>
      <c r="G1084" s="98">
        <v>128</v>
      </c>
      <c r="H1084" s="98">
        <v>7023</v>
      </c>
      <c r="I1084" s="99">
        <v>0</v>
      </c>
      <c r="J1084" s="98">
        <v>7023</v>
      </c>
      <c r="K1084" s="100">
        <v>1.823E-2</v>
      </c>
      <c r="M1084">
        <f t="shared" si="32"/>
        <v>0</v>
      </c>
      <c r="N1084">
        <f t="shared" si="33"/>
        <v>0</v>
      </c>
    </row>
    <row r="1085" spans="1:14" x14ac:dyDescent="0.2">
      <c r="A1085" s="96">
        <v>140239</v>
      </c>
      <c r="B1085" s="97" t="s">
        <v>168</v>
      </c>
      <c r="C1085" s="97" t="s">
        <v>1142</v>
      </c>
      <c r="D1085" s="96" t="s">
        <v>1246</v>
      </c>
      <c r="E1085" s="98">
        <v>1529</v>
      </c>
      <c r="F1085" s="99">
        <v>50</v>
      </c>
      <c r="G1085" s="98">
        <v>1579</v>
      </c>
      <c r="H1085" s="98">
        <v>27200</v>
      </c>
      <c r="I1085" s="99">
        <v>2514</v>
      </c>
      <c r="J1085" s="98">
        <v>29714</v>
      </c>
      <c r="K1085" s="100">
        <v>5.314E-2</v>
      </c>
      <c r="M1085">
        <f t="shared" si="32"/>
        <v>3.1665611146295125E-2</v>
      </c>
      <c r="N1085">
        <f t="shared" si="33"/>
        <v>8.4606582755603413E-2</v>
      </c>
    </row>
    <row r="1086" spans="1:14" x14ac:dyDescent="0.2">
      <c r="A1086" s="96">
        <v>140240</v>
      </c>
      <c r="B1086" s="97" t="s">
        <v>1141</v>
      </c>
      <c r="C1086" s="97" t="s">
        <v>1142</v>
      </c>
      <c r="D1086" s="96" t="s">
        <v>1247</v>
      </c>
      <c r="E1086" s="98">
        <v>1041</v>
      </c>
      <c r="F1086" s="99">
        <v>10</v>
      </c>
      <c r="G1086" s="98">
        <v>1051</v>
      </c>
      <c r="H1086" s="98">
        <v>14233</v>
      </c>
      <c r="I1086" s="99">
        <v>20</v>
      </c>
      <c r="J1086" s="98">
        <v>14253</v>
      </c>
      <c r="K1086" s="100">
        <v>7.374E-2</v>
      </c>
      <c r="M1086">
        <f t="shared" si="32"/>
        <v>9.5147478591817315E-3</v>
      </c>
      <c r="N1086">
        <f t="shared" si="33"/>
        <v>1.4032133585911738E-3</v>
      </c>
    </row>
    <row r="1087" spans="1:14" x14ac:dyDescent="0.2">
      <c r="A1087" s="96">
        <v>140242</v>
      </c>
      <c r="B1087" s="97" t="s">
        <v>1141</v>
      </c>
      <c r="C1087" s="97" t="s">
        <v>1142</v>
      </c>
      <c r="D1087" s="96" t="s">
        <v>1248</v>
      </c>
      <c r="E1087" s="98">
        <v>530</v>
      </c>
      <c r="F1087" s="99">
        <v>0</v>
      </c>
      <c r="G1087" s="98">
        <v>530</v>
      </c>
      <c r="H1087" s="98">
        <v>34520</v>
      </c>
      <c r="I1087" s="99">
        <v>0</v>
      </c>
      <c r="J1087" s="98">
        <v>34520</v>
      </c>
      <c r="K1087" s="100">
        <v>1.5350000000000001E-2</v>
      </c>
      <c r="M1087">
        <f t="shared" si="32"/>
        <v>0</v>
      </c>
      <c r="N1087">
        <f t="shared" si="33"/>
        <v>0</v>
      </c>
    </row>
    <row r="1088" spans="1:14" x14ac:dyDescent="0.2">
      <c r="A1088" s="96">
        <v>140250</v>
      </c>
      <c r="B1088" s="97" t="s">
        <v>1141</v>
      </c>
      <c r="C1088" s="97" t="s">
        <v>1142</v>
      </c>
      <c r="D1088" s="96" t="s">
        <v>1249</v>
      </c>
      <c r="E1088" s="98">
        <v>1275</v>
      </c>
      <c r="F1088" s="99">
        <v>9</v>
      </c>
      <c r="G1088" s="98">
        <v>1284</v>
      </c>
      <c r="H1088" s="98">
        <v>24430</v>
      </c>
      <c r="I1088" s="99">
        <v>543</v>
      </c>
      <c r="J1088" s="98">
        <v>24973</v>
      </c>
      <c r="K1088" s="100">
        <v>5.142E-2</v>
      </c>
      <c r="M1088">
        <f t="shared" si="32"/>
        <v>7.0093457943925233E-3</v>
      </c>
      <c r="N1088">
        <f t="shared" si="33"/>
        <v>2.1743482961598528E-2</v>
      </c>
    </row>
    <row r="1089" spans="1:14" x14ac:dyDescent="0.2">
      <c r="A1089" s="96">
        <v>140251</v>
      </c>
      <c r="B1089" s="97" t="s">
        <v>1141</v>
      </c>
      <c r="C1089" s="97" t="s">
        <v>1142</v>
      </c>
      <c r="D1089" s="96" t="s">
        <v>1250</v>
      </c>
      <c r="E1089" s="98">
        <v>2436</v>
      </c>
      <c r="F1089" s="99">
        <v>0</v>
      </c>
      <c r="G1089" s="98">
        <v>2436</v>
      </c>
      <c r="H1089" s="98">
        <v>30672</v>
      </c>
      <c r="I1089" s="99">
        <v>31</v>
      </c>
      <c r="J1089" s="98">
        <v>30703</v>
      </c>
      <c r="K1089" s="100">
        <v>7.9339999999999994E-2</v>
      </c>
      <c r="M1089">
        <f t="shared" si="32"/>
        <v>0</v>
      </c>
      <c r="N1089">
        <f t="shared" si="33"/>
        <v>1.0096733218252288E-3</v>
      </c>
    </row>
    <row r="1090" spans="1:14" x14ac:dyDescent="0.2">
      <c r="A1090" s="96">
        <v>140252</v>
      </c>
      <c r="B1090" s="97" t="s">
        <v>1141</v>
      </c>
      <c r="C1090" s="97" t="s">
        <v>1142</v>
      </c>
      <c r="D1090" s="96" t="s">
        <v>1251</v>
      </c>
      <c r="E1090" s="98">
        <v>1148</v>
      </c>
      <c r="F1090" s="99">
        <v>0</v>
      </c>
      <c r="G1090" s="98">
        <v>1148</v>
      </c>
      <c r="H1090" s="98">
        <v>53711</v>
      </c>
      <c r="I1090" s="99">
        <v>0</v>
      </c>
      <c r="J1090" s="98">
        <v>53711</v>
      </c>
      <c r="K1090" s="100">
        <v>2.137E-2</v>
      </c>
      <c r="M1090">
        <f t="shared" si="32"/>
        <v>0</v>
      </c>
      <c r="N1090">
        <f t="shared" si="33"/>
        <v>0</v>
      </c>
    </row>
    <row r="1091" spans="1:14" x14ac:dyDescent="0.2">
      <c r="A1091" s="96">
        <v>140258</v>
      </c>
      <c r="B1091" s="97" t="s">
        <v>168</v>
      </c>
      <c r="C1091" s="97" t="s">
        <v>1142</v>
      </c>
      <c r="D1091" s="96" t="s">
        <v>1252</v>
      </c>
      <c r="E1091" s="98">
        <v>548</v>
      </c>
      <c r="F1091" s="99">
        <v>0</v>
      </c>
      <c r="G1091" s="98">
        <v>548</v>
      </c>
      <c r="H1091" s="98">
        <v>46984</v>
      </c>
      <c r="I1091" s="99">
        <v>0</v>
      </c>
      <c r="J1091" s="98">
        <v>46984</v>
      </c>
      <c r="K1091" s="100">
        <v>1.166E-2</v>
      </c>
      <c r="M1091">
        <f t="shared" si="32"/>
        <v>0</v>
      </c>
      <c r="N1091">
        <f t="shared" si="33"/>
        <v>0</v>
      </c>
    </row>
    <row r="1092" spans="1:14" x14ac:dyDescent="0.2">
      <c r="A1092" s="96">
        <v>140275</v>
      </c>
      <c r="B1092" s="97" t="s">
        <v>1141</v>
      </c>
      <c r="C1092" s="97" t="s">
        <v>1142</v>
      </c>
      <c r="D1092" s="96" t="s">
        <v>1253</v>
      </c>
      <c r="E1092" s="98">
        <v>224</v>
      </c>
      <c r="F1092" s="99">
        <v>0</v>
      </c>
      <c r="G1092" s="98">
        <v>224</v>
      </c>
      <c r="H1092" s="98">
        <v>6989</v>
      </c>
      <c r="I1092" s="99">
        <v>0</v>
      </c>
      <c r="J1092" s="98">
        <v>6989</v>
      </c>
      <c r="K1092" s="100">
        <v>3.2050000000000002E-2</v>
      </c>
      <c r="M1092">
        <f t="shared" ref="M1092:M1155" si="34">F1092/G1092</f>
        <v>0</v>
      </c>
      <c r="N1092">
        <f t="shared" ref="N1092:N1155" si="35">I1092/J1092</f>
        <v>0</v>
      </c>
    </row>
    <row r="1093" spans="1:14" x14ac:dyDescent="0.2">
      <c r="A1093" s="96">
        <v>140276</v>
      </c>
      <c r="B1093" s="97" t="s">
        <v>1141</v>
      </c>
      <c r="C1093" s="97" t="s">
        <v>1142</v>
      </c>
      <c r="D1093" s="96" t="s">
        <v>1254</v>
      </c>
      <c r="E1093" s="98">
        <v>2004</v>
      </c>
      <c r="F1093" s="99">
        <v>0</v>
      </c>
      <c r="G1093" s="98">
        <v>2004</v>
      </c>
      <c r="H1093" s="98">
        <v>41757</v>
      </c>
      <c r="I1093" s="99">
        <v>297</v>
      </c>
      <c r="J1093" s="98">
        <v>42054</v>
      </c>
      <c r="K1093" s="100">
        <v>4.7649999999999998E-2</v>
      </c>
      <c r="M1093">
        <f t="shared" si="34"/>
        <v>0</v>
      </c>
      <c r="N1093">
        <f t="shared" si="35"/>
        <v>7.0623484091881863E-3</v>
      </c>
    </row>
    <row r="1094" spans="1:14" x14ac:dyDescent="0.2">
      <c r="A1094" s="96">
        <v>140280</v>
      </c>
      <c r="B1094" s="97" t="s">
        <v>207</v>
      </c>
      <c r="C1094" s="97" t="s">
        <v>1142</v>
      </c>
      <c r="D1094" s="96" t="s">
        <v>1255</v>
      </c>
      <c r="E1094" s="98">
        <v>2012</v>
      </c>
      <c r="F1094" s="99">
        <v>0</v>
      </c>
      <c r="G1094" s="98">
        <v>2012</v>
      </c>
      <c r="H1094" s="98">
        <v>32363</v>
      </c>
      <c r="I1094" s="99">
        <v>1994</v>
      </c>
      <c r="J1094" s="98">
        <v>34357</v>
      </c>
      <c r="K1094" s="100">
        <v>5.8560000000000001E-2</v>
      </c>
      <c r="M1094">
        <f t="shared" si="34"/>
        <v>0</v>
      </c>
      <c r="N1094">
        <f t="shared" si="35"/>
        <v>5.8037663358267599E-2</v>
      </c>
    </row>
    <row r="1095" spans="1:14" x14ac:dyDescent="0.2">
      <c r="A1095" s="96">
        <v>140281</v>
      </c>
      <c r="B1095" s="97" t="s">
        <v>1141</v>
      </c>
      <c r="C1095" s="97" t="s">
        <v>1142</v>
      </c>
      <c r="D1095" s="96" t="s">
        <v>1256</v>
      </c>
      <c r="E1095" s="98">
        <v>4638</v>
      </c>
      <c r="F1095" s="99">
        <v>41</v>
      </c>
      <c r="G1095" s="98">
        <v>4679</v>
      </c>
      <c r="H1095" s="98">
        <v>68101</v>
      </c>
      <c r="I1095" s="99">
        <v>888</v>
      </c>
      <c r="J1095" s="98">
        <v>68989</v>
      </c>
      <c r="K1095" s="100">
        <v>6.7820000000000005E-2</v>
      </c>
      <c r="M1095">
        <f t="shared" si="34"/>
        <v>8.7625561017311386E-3</v>
      </c>
      <c r="N1095">
        <f t="shared" si="35"/>
        <v>1.2871617214338518E-2</v>
      </c>
    </row>
    <row r="1096" spans="1:14" x14ac:dyDescent="0.2">
      <c r="A1096" s="96">
        <v>140286</v>
      </c>
      <c r="B1096" s="97" t="s">
        <v>1141</v>
      </c>
      <c r="C1096" s="97" t="s">
        <v>1142</v>
      </c>
      <c r="D1096" s="96" t="s">
        <v>1257</v>
      </c>
      <c r="E1096" s="98">
        <v>174</v>
      </c>
      <c r="F1096" s="99">
        <v>0</v>
      </c>
      <c r="G1096" s="98">
        <v>174</v>
      </c>
      <c r="H1096" s="98">
        <v>10906</v>
      </c>
      <c r="I1096" s="99">
        <v>98</v>
      </c>
      <c r="J1096" s="98">
        <v>11004</v>
      </c>
      <c r="K1096" s="100">
        <v>1.5810000000000001E-2</v>
      </c>
      <c r="M1096">
        <f t="shared" si="34"/>
        <v>0</v>
      </c>
      <c r="N1096">
        <f t="shared" si="35"/>
        <v>8.9058524173027988E-3</v>
      </c>
    </row>
    <row r="1097" spans="1:14" x14ac:dyDescent="0.2">
      <c r="A1097" s="96">
        <v>140288</v>
      </c>
      <c r="B1097" s="97" t="s">
        <v>1141</v>
      </c>
      <c r="C1097" s="97" t="s">
        <v>1142</v>
      </c>
      <c r="D1097" s="96" t="s">
        <v>1258</v>
      </c>
      <c r="E1097" s="98">
        <v>606</v>
      </c>
      <c r="F1097" s="99">
        <v>0</v>
      </c>
      <c r="G1097" s="98">
        <v>606</v>
      </c>
      <c r="H1097" s="98">
        <v>37621</v>
      </c>
      <c r="I1097" s="99">
        <v>0</v>
      </c>
      <c r="J1097" s="98">
        <v>37621</v>
      </c>
      <c r="K1097" s="100">
        <v>1.6109999999999999E-2</v>
      </c>
      <c r="M1097">
        <f t="shared" si="34"/>
        <v>0</v>
      </c>
      <c r="N1097">
        <f t="shared" si="35"/>
        <v>0</v>
      </c>
    </row>
    <row r="1098" spans="1:14" x14ac:dyDescent="0.2">
      <c r="A1098" s="96">
        <v>140289</v>
      </c>
      <c r="B1098" s="97" t="s">
        <v>1141</v>
      </c>
      <c r="C1098" s="97" t="s">
        <v>1142</v>
      </c>
      <c r="D1098" s="96" t="s">
        <v>1259</v>
      </c>
      <c r="E1098" s="98">
        <v>285</v>
      </c>
      <c r="F1098" s="99">
        <v>0</v>
      </c>
      <c r="G1098" s="98">
        <v>285</v>
      </c>
      <c r="H1098" s="98">
        <v>12012</v>
      </c>
      <c r="I1098" s="99">
        <v>2</v>
      </c>
      <c r="J1098" s="98">
        <v>12014</v>
      </c>
      <c r="K1098" s="100">
        <v>2.3720000000000001E-2</v>
      </c>
      <c r="M1098">
        <f t="shared" si="34"/>
        <v>0</v>
      </c>
      <c r="N1098">
        <f t="shared" si="35"/>
        <v>1.66472448809722E-4</v>
      </c>
    </row>
    <row r="1099" spans="1:14" x14ac:dyDescent="0.2">
      <c r="A1099" s="96">
        <v>140290</v>
      </c>
      <c r="B1099" s="97" t="s">
        <v>168</v>
      </c>
      <c r="C1099" s="97" t="s">
        <v>1142</v>
      </c>
      <c r="D1099" s="96" t="s">
        <v>1260</v>
      </c>
      <c r="E1099" s="98">
        <v>649</v>
      </c>
      <c r="F1099" s="99">
        <v>0</v>
      </c>
      <c r="G1099" s="98">
        <v>649</v>
      </c>
      <c r="H1099" s="98">
        <v>29800</v>
      </c>
      <c r="I1099" s="99">
        <v>0</v>
      </c>
      <c r="J1099" s="98">
        <v>29800</v>
      </c>
      <c r="K1099" s="100">
        <v>2.1780000000000001E-2</v>
      </c>
      <c r="M1099">
        <f t="shared" si="34"/>
        <v>0</v>
      </c>
      <c r="N1099">
        <f t="shared" si="35"/>
        <v>0</v>
      </c>
    </row>
    <row r="1100" spans="1:14" x14ac:dyDescent="0.2">
      <c r="A1100" s="96">
        <v>140291</v>
      </c>
      <c r="B1100" s="97" t="s">
        <v>1141</v>
      </c>
      <c r="C1100" s="97" t="s">
        <v>1142</v>
      </c>
      <c r="D1100" s="96" t="s">
        <v>1261</v>
      </c>
      <c r="E1100" s="98">
        <v>279</v>
      </c>
      <c r="F1100" s="99">
        <v>0</v>
      </c>
      <c r="G1100" s="98">
        <v>279</v>
      </c>
      <c r="H1100" s="98">
        <v>23290</v>
      </c>
      <c r="I1100" s="99">
        <v>394</v>
      </c>
      <c r="J1100" s="98">
        <v>23684</v>
      </c>
      <c r="K1100" s="100">
        <v>1.1780000000000001E-2</v>
      </c>
      <c r="M1100">
        <f t="shared" si="34"/>
        <v>0</v>
      </c>
      <c r="N1100">
        <f t="shared" si="35"/>
        <v>1.663570342847492E-2</v>
      </c>
    </row>
    <row r="1101" spans="1:14" x14ac:dyDescent="0.2">
      <c r="A1101" s="96">
        <v>140292</v>
      </c>
      <c r="B1101" s="97" t="s">
        <v>828</v>
      </c>
      <c r="C1101" s="97" t="s">
        <v>1142</v>
      </c>
      <c r="D1101" s="96" t="s">
        <v>1262</v>
      </c>
      <c r="E1101" s="98">
        <v>989</v>
      </c>
      <c r="F1101" s="99">
        <v>0</v>
      </c>
      <c r="G1101" s="98">
        <v>989</v>
      </c>
      <c r="H1101" s="98">
        <v>10186</v>
      </c>
      <c r="I1101" s="99">
        <v>0</v>
      </c>
      <c r="J1101" s="98">
        <v>10186</v>
      </c>
      <c r="K1101" s="100">
        <v>9.7089999999999996E-2</v>
      </c>
      <c r="M1101">
        <f t="shared" si="34"/>
        <v>0</v>
      </c>
      <c r="N1101">
        <f t="shared" si="35"/>
        <v>0</v>
      </c>
    </row>
    <row r="1102" spans="1:14" x14ac:dyDescent="0.2">
      <c r="A1102" s="96">
        <v>140294</v>
      </c>
      <c r="B1102" s="97" t="s">
        <v>168</v>
      </c>
      <c r="C1102" s="97" t="s">
        <v>1142</v>
      </c>
      <c r="D1102" s="96" t="s">
        <v>1263</v>
      </c>
      <c r="E1102" s="98">
        <v>255</v>
      </c>
      <c r="F1102" s="99">
        <v>0</v>
      </c>
      <c r="G1102" s="98">
        <v>255</v>
      </c>
      <c r="H1102" s="98">
        <v>4354</v>
      </c>
      <c r="I1102" s="99">
        <v>0</v>
      </c>
      <c r="J1102" s="98">
        <v>4354</v>
      </c>
      <c r="K1102" s="100">
        <v>5.8569999999999997E-2</v>
      </c>
      <c r="M1102">
        <f t="shared" si="34"/>
        <v>0</v>
      </c>
      <c r="N1102">
        <f t="shared" si="35"/>
        <v>0</v>
      </c>
    </row>
    <row r="1103" spans="1:14" x14ac:dyDescent="0.2">
      <c r="A1103" s="96">
        <v>140300</v>
      </c>
      <c r="B1103" s="97" t="s">
        <v>1141</v>
      </c>
      <c r="C1103" s="97" t="s">
        <v>1142</v>
      </c>
      <c r="D1103" s="96" t="s">
        <v>1264</v>
      </c>
      <c r="E1103" s="98">
        <v>1139</v>
      </c>
      <c r="F1103" s="99">
        <v>22</v>
      </c>
      <c r="G1103" s="98">
        <v>1161</v>
      </c>
      <c r="H1103" s="98">
        <v>5173</v>
      </c>
      <c r="I1103" s="99">
        <v>204</v>
      </c>
      <c r="J1103" s="98">
        <v>5377</v>
      </c>
      <c r="K1103" s="100">
        <v>0.21592</v>
      </c>
      <c r="M1103">
        <f t="shared" si="34"/>
        <v>1.8949181739879414E-2</v>
      </c>
      <c r="N1103">
        <f t="shared" si="35"/>
        <v>3.7939371396689604E-2</v>
      </c>
    </row>
    <row r="1104" spans="1:14" x14ac:dyDescent="0.2">
      <c r="A1104" s="96">
        <v>140301</v>
      </c>
      <c r="B1104" s="97" t="s">
        <v>1141</v>
      </c>
      <c r="C1104" s="97" t="s">
        <v>1142</v>
      </c>
      <c r="D1104" s="96" t="s">
        <v>1265</v>
      </c>
      <c r="E1104" s="98">
        <v>315</v>
      </c>
      <c r="F1104" s="99">
        <v>0</v>
      </c>
      <c r="G1104" s="98">
        <v>315</v>
      </c>
      <c r="H1104" s="98">
        <v>4011</v>
      </c>
      <c r="I1104" s="99">
        <v>56</v>
      </c>
      <c r="J1104" s="98">
        <v>4067</v>
      </c>
      <c r="K1104" s="100">
        <v>7.7450000000000005E-2</v>
      </c>
      <c r="M1104">
        <f t="shared" si="34"/>
        <v>0</v>
      </c>
      <c r="N1104">
        <f t="shared" si="35"/>
        <v>1.3769363166953529E-2</v>
      </c>
    </row>
    <row r="1105" spans="1:14" x14ac:dyDescent="0.2">
      <c r="A1105" s="96">
        <v>140303</v>
      </c>
      <c r="B1105" s="97" t="s">
        <v>1141</v>
      </c>
      <c r="C1105" s="97" t="s">
        <v>1142</v>
      </c>
      <c r="D1105" s="96" t="s">
        <v>1266</v>
      </c>
      <c r="E1105" s="98">
        <v>34</v>
      </c>
      <c r="F1105" s="99">
        <v>0</v>
      </c>
      <c r="G1105" s="98">
        <v>34</v>
      </c>
      <c r="H1105" s="98">
        <v>1374</v>
      </c>
      <c r="I1105" s="99">
        <v>0</v>
      </c>
      <c r="J1105" s="98">
        <v>1374</v>
      </c>
      <c r="K1105" s="100">
        <v>2.4750000000000001E-2</v>
      </c>
      <c r="M1105">
        <f t="shared" si="34"/>
        <v>0</v>
      </c>
      <c r="N1105">
        <f t="shared" si="35"/>
        <v>0</v>
      </c>
    </row>
    <row r="1106" spans="1:14" x14ac:dyDescent="0.2">
      <c r="A1106" s="96">
        <v>150001</v>
      </c>
      <c r="B1106" s="97" t="s">
        <v>1267</v>
      </c>
      <c r="C1106" s="97" t="s">
        <v>1142</v>
      </c>
      <c r="D1106" s="96" t="s">
        <v>785</v>
      </c>
      <c r="E1106" s="98">
        <v>195</v>
      </c>
      <c r="F1106" s="99">
        <v>0</v>
      </c>
      <c r="G1106" s="98">
        <v>195</v>
      </c>
      <c r="H1106" s="98">
        <v>7740</v>
      </c>
      <c r="I1106" s="99">
        <v>7</v>
      </c>
      <c r="J1106" s="98">
        <v>7747</v>
      </c>
      <c r="K1106" s="100">
        <v>2.5170000000000001E-2</v>
      </c>
      <c r="M1106">
        <f t="shared" si="34"/>
        <v>0</v>
      </c>
      <c r="N1106">
        <f t="shared" si="35"/>
        <v>9.0357557764295853E-4</v>
      </c>
    </row>
    <row r="1107" spans="1:14" x14ac:dyDescent="0.2">
      <c r="A1107" s="96">
        <v>150002</v>
      </c>
      <c r="B1107" s="97" t="s">
        <v>1267</v>
      </c>
      <c r="C1107" s="97" t="s">
        <v>1142</v>
      </c>
      <c r="D1107" s="96" t="s">
        <v>1268</v>
      </c>
      <c r="E1107" s="98">
        <v>4415</v>
      </c>
      <c r="F1107" s="99">
        <v>9</v>
      </c>
      <c r="G1107" s="98">
        <v>4424</v>
      </c>
      <c r="H1107" s="98">
        <v>51391</v>
      </c>
      <c r="I1107" s="99">
        <v>245</v>
      </c>
      <c r="J1107" s="98">
        <v>51636</v>
      </c>
      <c r="K1107" s="100">
        <v>8.5680000000000006E-2</v>
      </c>
      <c r="M1107">
        <f t="shared" si="34"/>
        <v>2.034358047016275E-3</v>
      </c>
      <c r="N1107">
        <f t="shared" si="35"/>
        <v>4.7447517236036876E-3</v>
      </c>
    </row>
    <row r="1108" spans="1:14" x14ac:dyDescent="0.2">
      <c r="A1108" s="96">
        <v>150003</v>
      </c>
      <c r="B1108" s="97" t="s">
        <v>1267</v>
      </c>
      <c r="C1108" s="97" t="s">
        <v>1142</v>
      </c>
      <c r="D1108" s="96" t="s">
        <v>1269</v>
      </c>
      <c r="E1108" s="98">
        <v>587</v>
      </c>
      <c r="F1108" s="99">
        <v>0</v>
      </c>
      <c r="G1108" s="98">
        <v>587</v>
      </c>
      <c r="H1108" s="98">
        <v>21828</v>
      </c>
      <c r="I1108" s="99">
        <v>0</v>
      </c>
      <c r="J1108" s="98">
        <v>21828</v>
      </c>
      <c r="K1108" s="100">
        <v>2.6890000000000001E-2</v>
      </c>
      <c r="M1108">
        <f t="shared" si="34"/>
        <v>0</v>
      </c>
      <c r="N1108">
        <f t="shared" si="35"/>
        <v>0</v>
      </c>
    </row>
    <row r="1109" spans="1:14" x14ac:dyDescent="0.2">
      <c r="A1109" s="96">
        <v>150004</v>
      </c>
      <c r="B1109" s="97" t="s">
        <v>1267</v>
      </c>
      <c r="C1109" s="97" t="s">
        <v>1142</v>
      </c>
      <c r="D1109" s="96" t="s">
        <v>1270</v>
      </c>
      <c r="E1109" s="98">
        <v>2288</v>
      </c>
      <c r="F1109" s="99">
        <v>11</v>
      </c>
      <c r="G1109" s="98">
        <v>2299</v>
      </c>
      <c r="H1109" s="98">
        <v>30287</v>
      </c>
      <c r="I1109" s="99">
        <v>686</v>
      </c>
      <c r="J1109" s="98">
        <v>30973</v>
      </c>
      <c r="K1109" s="100">
        <v>7.4230000000000004E-2</v>
      </c>
      <c r="M1109">
        <f t="shared" si="34"/>
        <v>4.7846889952153108E-3</v>
      </c>
      <c r="N1109">
        <f t="shared" si="35"/>
        <v>2.2148322732702678E-2</v>
      </c>
    </row>
    <row r="1110" spans="1:14" x14ac:dyDescent="0.2">
      <c r="A1110" s="96">
        <v>150005</v>
      </c>
      <c r="B1110" s="97" t="s">
        <v>1267</v>
      </c>
      <c r="C1110" s="97" t="s">
        <v>1142</v>
      </c>
      <c r="D1110" s="96" t="s">
        <v>1271</v>
      </c>
      <c r="E1110" s="98">
        <v>214</v>
      </c>
      <c r="F1110" s="99">
        <v>0</v>
      </c>
      <c r="G1110" s="98">
        <v>214</v>
      </c>
      <c r="H1110" s="98">
        <v>11612</v>
      </c>
      <c r="I1110" s="99">
        <v>0</v>
      </c>
      <c r="J1110" s="98">
        <v>11612</v>
      </c>
      <c r="K1110" s="100">
        <v>1.8429999999999998E-2</v>
      </c>
      <c r="M1110">
        <f t="shared" si="34"/>
        <v>0</v>
      </c>
      <c r="N1110">
        <f t="shared" si="35"/>
        <v>0</v>
      </c>
    </row>
    <row r="1111" spans="1:14" x14ac:dyDescent="0.2">
      <c r="A1111" s="96">
        <v>150006</v>
      </c>
      <c r="B1111" s="97" t="s">
        <v>1267</v>
      </c>
      <c r="C1111" s="97" t="s">
        <v>1142</v>
      </c>
      <c r="D1111" s="96" t="s">
        <v>1272</v>
      </c>
      <c r="E1111" s="98">
        <v>265</v>
      </c>
      <c r="F1111" s="99">
        <v>0</v>
      </c>
      <c r="G1111" s="98">
        <v>265</v>
      </c>
      <c r="H1111" s="98">
        <v>11170</v>
      </c>
      <c r="I1111" s="99">
        <v>0</v>
      </c>
      <c r="J1111" s="98">
        <v>11170</v>
      </c>
      <c r="K1111" s="100">
        <v>2.3720000000000001E-2</v>
      </c>
      <c r="M1111">
        <f t="shared" si="34"/>
        <v>0</v>
      </c>
      <c r="N1111">
        <f t="shared" si="35"/>
        <v>0</v>
      </c>
    </row>
    <row r="1112" spans="1:14" x14ac:dyDescent="0.2">
      <c r="A1112" s="96">
        <v>150007</v>
      </c>
      <c r="B1112" s="97" t="s">
        <v>1267</v>
      </c>
      <c r="C1112" s="97" t="s">
        <v>1142</v>
      </c>
      <c r="D1112" s="96" t="s">
        <v>1273</v>
      </c>
      <c r="E1112" s="98">
        <v>483</v>
      </c>
      <c r="F1112" s="99">
        <v>0</v>
      </c>
      <c r="G1112" s="98">
        <v>483</v>
      </c>
      <c r="H1112" s="98">
        <v>12409</v>
      </c>
      <c r="I1112" s="99">
        <v>0</v>
      </c>
      <c r="J1112" s="98">
        <v>12409</v>
      </c>
      <c r="K1112" s="100">
        <v>3.8920000000000003E-2</v>
      </c>
      <c r="M1112">
        <f t="shared" si="34"/>
        <v>0</v>
      </c>
      <c r="N1112">
        <f t="shared" si="35"/>
        <v>0</v>
      </c>
    </row>
    <row r="1113" spans="1:14" x14ac:dyDescent="0.2">
      <c r="A1113" s="96">
        <v>150008</v>
      </c>
      <c r="B1113" s="97" t="s">
        <v>1267</v>
      </c>
      <c r="C1113" s="97" t="s">
        <v>1142</v>
      </c>
      <c r="D1113" s="96" t="s">
        <v>1274</v>
      </c>
      <c r="E1113" s="98">
        <v>1456</v>
      </c>
      <c r="F1113" s="99">
        <v>0</v>
      </c>
      <c r="G1113" s="98">
        <v>1456</v>
      </c>
      <c r="H1113" s="98">
        <v>14493</v>
      </c>
      <c r="I1113" s="99">
        <v>107</v>
      </c>
      <c r="J1113" s="98">
        <v>14600</v>
      </c>
      <c r="K1113" s="100">
        <v>9.9729999999999999E-2</v>
      </c>
      <c r="M1113">
        <f t="shared" si="34"/>
        <v>0</v>
      </c>
      <c r="N1113">
        <f t="shared" si="35"/>
        <v>7.3287671232876717E-3</v>
      </c>
    </row>
    <row r="1114" spans="1:14" x14ac:dyDescent="0.2">
      <c r="A1114" s="96">
        <v>150009</v>
      </c>
      <c r="B1114" s="97" t="s">
        <v>1267</v>
      </c>
      <c r="C1114" s="97" t="s">
        <v>1142</v>
      </c>
      <c r="D1114" s="96" t="s">
        <v>1275</v>
      </c>
      <c r="E1114" s="98">
        <v>1973</v>
      </c>
      <c r="F1114" s="99">
        <v>55</v>
      </c>
      <c r="G1114" s="98">
        <v>2028</v>
      </c>
      <c r="H1114" s="98">
        <v>22133</v>
      </c>
      <c r="I1114" s="99">
        <v>1037</v>
      </c>
      <c r="J1114" s="98">
        <v>23170</v>
      </c>
      <c r="K1114" s="100">
        <v>8.7529999999999997E-2</v>
      </c>
      <c r="M1114">
        <f t="shared" si="34"/>
        <v>2.7120315581854043E-2</v>
      </c>
      <c r="N1114">
        <f t="shared" si="35"/>
        <v>4.4756150194216658E-2</v>
      </c>
    </row>
    <row r="1115" spans="1:14" x14ac:dyDescent="0.2">
      <c r="A1115" s="96">
        <v>150010</v>
      </c>
      <c r="B1115" s="97" t="s">
        <v>1267</v>
      </c>
      <c r="C1115" s="97" t="s">
        <v>1142</v>
      </c>
      <c r="D1115" s="96" t="s">
        <v>1276</v>
      </c>
      <c r="E1115" s="98">
        <v>437</v>
      </c>
      <c r="F1115" s="99">
        <v>0</v>
      </c>
      <c r="G1115" s="98">
        <v>437</v>
      </c>
      <c r="H1115" s="98">
        <v>11598</v>
      </c>
      <c r="I1115" s="99">
        <v>146</v>
      </c>
      <c r="J1115" s="98">
        <v>11744</v>
      </c>
      <c r="K1115" s="100">
        <v>3.721E-2</v>
      </c>
      <c r="M1115">
        <f t="shared" si="34"/>
        <v>0</v>
      </c>
      <c r="N1115">
        <f t="shared" si="35"/>
        <v>1.2431880108991825E-2</v>
      </c>
    </row>
    <row r="1116" spans="1:14" x14ac:dyDescent="0.2">
      <c r="A1116" s="96">
        <v>150011</v>
      </c>
      <c r="B1116" s="97" t="s">
        <v>1267</v>
      </c>
      <c r="C1116" s="97" t="s">
        <v>1142</v>
      </c>
      <c r="D1116" s="96" t="s">
        <v>1277</v>
      </c>
      <c r="E1116" s="98">
        <v>514</v>
      </c>
      <c r="F1116" s="99">
        <v>0</v>
      </c>
      <c r="G1116" s="98">
        <v>514</v>
      </c>
      <c r="H1116" s="98">
        <v>9419</v>
      </c>
      <c r="I1116" s="99">
        <v>327</v>
      </c>
      <c r="J1116" s="98">
        <v>9746</v>
      </c>
      <c r="K1116" s="100">
        <v>5.2740000000000002E-2</v>
      </c>
      <c r="M1116">
        <f t="shared" si="34"/>
        <v>0</v>
      </c>
      <c r="N1116">
        <f t="shared" si="35"/>
        <v>3.3552226554483894E-2</v>
      </c>
    </row>
    <row r="1117" spans="1:14" x14ac:dyDescent="0.2">
      <c r="A1117" s="96">
        <v>150012</v>
      </c>
      <c r="B1117" s="97" t="s">
        <v>1267</v>
      </c>
      <c r="C1117" s="97" t="s">
        <v>1142</v>
      </c>
      <c r="D1117" s="96" t="s">
        <v>1278</v>
      </c>
      <c r="E1117" s="98">
        <v>1062</v>
      </c>
      <c r="F1117" s="99">
        <v>26</v>
      </c>
      <c r="G1117" s="98">
        <v>1088</v>
      </c>
      <c r="H1117" s="98">
        <v>24888</v>
      </c>
      <c r="I1117" s="99">
        <v>2708</v>
      </c>
      <c r="J1117" s="98">
        <v>27596</v>
      </c>
      <c r="K1117" s="100">
        <v>3.943E-2</v>
      </c>
      <c r="M1117">
        <f t="shared" si="34"/>
        <v>2.389705882352941E-2</v>
      </c>
      <c r="N1117">
        <f t="shared" si="35"/>
        <v>9.8130163791853894E-2</v>
      </c>
    </row>
    <row r="1118" spans="1:14" x14ac:dyDescent="0.2">
      <c r="A1118" s="96">
        <v>150015</v>
      </c>
      <c r="B1118" s="97" t="s">
        <v>1141</v>
      </c>
      <c r="C1118" s="97" t="s">
        <v>1142</v>
      </c>
      <c r="D1118" s="96" t="s">
        <v>1279</v>
      </c>
      <c r="E1118" s="98">
        <v>553</v>
      </c>
      <c r="F1118" s="99">
        <v>0</v>
      </c>
      <c r="G1118" s="98">
        <v>553</v>
      </c>
      <c r="H1118" s="98">
        <v>14417</v>
      </c>
      <c r="I1118" s="99">
        <v>17</v>
      </c>
      <c r="J1118" s="98">
        <v>14434</v>
      </c>
      <c r="K1118" s="100">
        <v>3.8309999999999997E-2</v>
      </c>
      <c r="M1118">
        <f t="shared" si="34"/>
        <v>0</v>
      </c>
      <c r="N1118">
        <f t="shared" si="35"/>
        <v>1.1777746986282389E-3</v>
      </c>
    </row>
    <row r="1119" spans="1:14" x14ac:dyDescent="0.2">
      <c r="A1119" s="96">
        <v>150017</v>
      </c>
      <c r="B1119" s="97" t="s">
        <v>1267</v>
      </c>
      <c r="C1119" s="97" t="s">
        <v>1142</v>
      </c>
      <c r="D1119" s="96" t="s">
        <v>1280</v>
      </c>
      <c r="E1119" s="98">
        <v>1929</v>
      </c>
      <c r="F1119" s="99">
        <v>21</v>
      </c>
      <c r="G1119" s="98">
        <v>1950</v>
      </c>
      <c r="H1119" s="98">
        <v>48437</v>
      </c>
      <c r="I1119" s="99">
        <v>7393</v>
      </c>
      <c r="J1119" s="98">
        <v>55830</v>
      </c>
      <c r="K1119" s="100">
        <v>3.4930000000000003E-2</v>
      </c>
      <c r="M1119">
        <f t="shared" si="34"/>
        <v>1.0769230769230769E-2</v>
      </c>
      <c r="N1119">
        <f t="shared" si="35"/>
        <v>0.13241984596095288</v>
      </c>
    </row>
    <row r="1120" spans="1:14" x14ac:dyDescent="0.2">
      <c r="A1120" s="96">
        <v>150018</v>
      </c>
      <c r="B1120" s="97" t="s">
        <v>1267</v>
      </c>
      <c r="C1120" s="97" t="s">
        <v>1142</v>
      </c>
      <c r="D1120" s="96" t="s">
        <v>1281</v>
      </c>
      <c r="E1120" s="98">
        <v>786</v>
      </c>
      <c r="F1120" s="99">
        <v>14</v>
      </c>
      <c r="G1120" s="98">
        <v>800</v>
      </c>
      <c r="H1120" s="98">
        <v>27426</v>
      </c>
      <c r="I1120" s="99">
        <v>2124</v>
      </c>
      <c r="J1120" s="98">
        <v>29550</v>
      </c>
      <c r="K1120" s="100">
        <v>2.707E-2</v>
      </c>
      <c r="M1120">
        <f t="shared" si="34"/>
        <v>1.7500000000000002E-2</v>
      </c>
      <c r="N1120">
        <f t="shared" si="35"/>
        <v>7.1878172588832487E-2</v>
      </c>
    </row>
    <row r="1121" spans="1:14" x14ac:dyDescent="0.2">
      <c r="A1121" s="96">
        <v>150021</v>
      </c>
      <c r="B1121" s="97" t="s">
        <v>1267</v>
      </c>
      <c r="C1121" s="97" t="s">
        <v>1142</v>
      </c>
      <c r="D1121" s="96" t="s">
        <v>1282</v>
      </c>
      <c r="E1121" s="98">
        <v>1768</v>
      </c>
      <c r="F1121" s="99">
        <v>81</v>
      </c>
      <c r="G1121" s="98">
        <v>1849</v>
      </c>
      <c r="H1121" s="98">
        <v>43162</v>
      </c>
      <c r="I1121" s="99">
        <v>5507</v>
      </c>
      <c r="J1121" s="98">
        <v>48669</v>
      </c>
      <c r="K1121" s="100">
        <v>3.7990000000000003E-2</v>
      </c>
      <c r="M1121">
        <f t="shared" si="34"/>
        <v>4.3807463493780424E-2</v>
      </c>
      <c r="N1121">
        <f t="shared" si="35"/>
        <v>0.11315210914545193</v>
      </c>
    </row>
    <row r="1122" spans="1:14" x14ac:dyDescent="0.2">
      <c r="A1122" s="96">
        <v>150022</v>
      </c>
      <c r="B1122" s="97" t="s">
        <v>1267</v>
      </c>
      <c r="C1122" s="97" t="s">
        <v>1142</v>
      </c>
      <c r="D1122" s="96" t="s">
        <v>1283</v>
      </c>
      <c r="E1122" s="98">
        <v>82</v>
      </c>
      <c r="F1122" s="99">
        <v>0</v>
      </c>
      <c r="G1122" s="98">
        <v>82</v>
      </c>
      <c r="H1122" s="98">
        <v>3903</v>
      </c>
      <c r="I1122" s="99">
        <v>0</v>
      </c>
      <c r="J1122" s="98">
        <v>3903</v>
      </c>
      <c r="K1122" s="100">
        <v>2.1010000000000001E-2</v>
      </c>
      <c r="M1122">
        <f t="shared" si="34"/>
        <v>0</v>
      </c>
      <c r="N1122">
        <f t="shared" si="35"/>
        <v>0</v>
      </c>
    </row>
    <row r="1123" spans="1:14" x14ac:dyDescent="0.2">
      <c r="A1123" s="96">
        <v>150023</v>
      </c>
      <c r="B1123" s="97" t="s">
        <v>1267</v>
      </c>
      <c r="C1123" s="97" t="s">
        <v>1142</v>
      </c>
      <c r="D1123" s="96" t="s">
        <v>1284</v>
      </c>
      <c r="E1123" s="98">
        <v>1698</v>
      </c>
      <c r="F1123" s="99">
        <v>0</v>
      </c>
      <c r="G1123" s="98">
        <v>1698</v>
      </c>
      <c r="H1123" s="98">
        <v>36809</v>
      </c>
      <c r="I1123" s="99">
        <v>181</v>
      </c>
      <c r="J1123" s="98">
        <v>36990</v>
      </c>
      <c r="K1123" s="100">
        <v>4.5900000000000003E-2</v>
      </c>
      <c r="M1123">
        <f t="shared" si="34"/>
        <v>0</v>
      </c>
      <c r="N1123">
        <f t="shared" si="35"/>
        <v>4.893214382265477E-3</v>
      </c>
    </row>
    <row r="1124" spans="1:14" x14ac:dyDescent="0.2">
      <c r="A1124" s="96">
        <v>150024</v>
      </c>
      <c r="B1124" s="97" t="s">
        <v>1267</v>
      </c>
      <c r="C1124" s="97" t="s">
        <v>1142</v>
      </c>
      <c r="D1124" s="96" t="s">
        <v>1285</v>
      </c>
      <c r="E1124" s="98">
        <v>2550</v>
      </c>
      <c r="F1124" s="99">
        <v>0</v>
      </c>
      <c r="G1124" s="98">
        <v>2550</v>
      </c>
      <c r="H1124" s="98">
        <v>16070</v>
      </c>
      <c r="I1124" s="99">
        <v>0</v>
      </c>
      <c r="J1124" s="98">
        <v>16070</v>
      </c>
      <c r="K1124" s="100">
        <v>0.15867999999999999</v>
      </c>
      <c r="M1124">
        <f t="shared" si="34"/>
        <v>0</v>
      </c>
      <c r="N1124">
        <f t="shared" si="35"/>
        <v>0</v>
      </c>
    </row>
    <row r="1125" spans="1:14" x14ac:dyDescent="0.2">
      <c r="A1125" s="96">
        <v>150026</v>
      </c>
      <c r="B1125" s="97" t="s">
        <v>1267</v>
      </c>
      <c r="C1125" s="97" t="s">
        <v>1142</v>
      </c>
      <c r="D1125" s="96" t="s">
        <v>1286</v>
      </c>
      <c r="E1125" s="98">
        <v>359</v>
      </c>
      <c r="F1125" s="99">
        <v>0</v>
      </c>
      <c r="G1125" s="98">
        <v>359</v>
      </c>
      <c r="H1125" s="98">
        <v>11069</v>
      </c>
      <c r="I1125" s="99">
        <v>637</v>
      </c>
      <c r="J1125" s="98">
        <v>11706</v>
      </c>
      <c r="K1125" s="100">
        <v>3.0669999999999999E-2</v>
      </c>
      <c r="M1125">
        <f t="shared" si="34"/>
        <v>0</v>
      </c>
      <c r="N1125">
        <f t="shared" si="35"/>
        <v>5.4416538527250979E-2</v>
      </c>
    </row>
    <row r="1126" spans="1:14" x14ac:dyDescent="0.2">
      <c r="A1126" s="96">
        <v>150029</v>
      </c>
      <c r="B1126" s="97" t="s">
        <v>1267</v>
      </c>
      <c r="C1126" s="97" t="s">
        <v>1142</v>
      </c>
      <c r="D1126" s="96" t="s">
        <v>1287</v>
      </c>
      <c r="E1126" s="98">
        <v>185</v>
      </c>
      <c r="F1126" s="99">
        <v>3</v>
      </c>
      <c r="G1126" s="98">
        <v>188</v>
      </c>
      <c r="H1126" s="98">
        <v>5305</v>
      </c>
      <c r="I1126" s="99">
        <v>562</v>
      </c>
      <c r="J1126" s="98">
        <v>5867</v>
      </c>
      <c r="K1126" s="100">
        <v>3.2039999999999999E-2</v>
      </c>
      <c r="M1126">
        <f t="shared" si="34"/>
        <v>1.5957446808510637E-2</v>
      </c>
      <c r="N1126">
        <f t="shared" si="35"/>
        <v>9.579001193114027E-2</v>
      </c>
    </row>
    <row r="1127" spans="1:14" x14ac:dyDescent="0.2">
      <c r="A1127" s="96">
        <v>150030</v>
      </c>
      <c r="B1127" s="97" t="s">
        <v>1267</v>
      </c>
      <c r="C1127" s="97" t="s">
        <v>1142</v>
      </c>
      <c r="D1127" s="96" t="s">
        <v>1288</v>
      </c>
      <c r="E1127" s="98">
        <v>415</v>
      </c>
      <c r="F1127" s="99">
        <v>0</v>
      </c>
      <c r="G1127" s="98">
        <v>415</v>
      </c>
      <c r="H1127" s="98">
        <v>9512</v>
      </c>
      <c r="I1127" s="99">
        <v>89</v>
      </c>
      <c r="J1127" s="98">
        <v>9601</v>
      </c>
      <c r="K1127" s="100">
        <v>4.3220000000000001E-2</v>
      </c>
      <c r="M1127">
        <f t="shared" si="34"/>
        <v>0</v>
      </c>
      <c r="N1127">
        <f t="shared" si="35"/>
        <v>9.2698677221122808E-3</v>
      </c>
    </row>
    <row r="1128" spans="1:14" x14ac:dyDescent="0.2">
      <c r="A1128" s="96">
        <v>150033</v>
      </c>
      <c r="B1128" s="97" t="s">
        <v>1267</v>
      </c>
      <c r="C1128" s="97" t="s">
        <v>1142</v>
      </c>
      <c r="D1128" s="96" t="s">
        <v>1289</v>
      </c>
      <c r="E1128" s="98">
        <v>1243</v>
      </c>
      <c r="F1128" s="99">
        <v>0</v>
      </c>
      <c r="G1128" s="98">
        <v>1243</v>
      </c>
      <c r="H1128" s="98">
        <v>31421</v>
      </c>
      <c r="I1128" s="99">
        <v>225</v>
      </c>
      <c r="J1128" s="98">
        <v>31646</v>
      </c>
      <c r="K1128" s="100">
        <v>3.9280000000000002E-2</v>
      </c>
      <c r="M1128">
        <f t="shared" si="34"/>
        <v>0</v>
      </c>
      <c r="N1128">
        <f t="shared" si="35"/>
        <v>7.1099033053150474E-3</v>
      </c>
    </row>
    <row r="1129" spans="1:14" x14ac:dyDescent="0.2">
      <c r="A1129" s="96">
        <v>150034</v>
      </c>
      <c r="B1129" s="97" t="s">
        <v>1267</v>
      </c>
      <c r="C1129" s="97" t="s">
        <v>1142</v>
      </c>
      <c r="D1129" s="96" t="s">
        <v>1290</v>
      </c>
      <c r="E1129" s="98">
        <v>1172</v>
      </c>
      <c r="F1129" s="99">
        <v>0</v>
      </c>
      <c r="G1129" s="98">
        <v>1172</v>
      </c>
      <c r="H1129" s="98">
        <v>29895</v>
      </c>
      <c r="I1129" s="99">
        <v>19</v>
      </c>
      <c r="J1129" s="98">
        <v>29914</v>
      </c>
      <c r="K1129" s="100">
        <v>3.918E-2</v>
      </c>
      <c r="M1129">
        <f t="shared" si="34"/>
        <v>0</v>
      </c>
      <c r="N1129">
        <f t="shared" si="35"/>
        <v>6.3515410844420671E-4</v>
      </c>
    </row>
    <row r="1130" spans="1:14" x14ac:dyDescent="0.2">
      <c r="A1130" s="96">
        <v>150035</v>
      </c>
      <c r="B1130" s="97" t="s">
        <v>1267</v>
      </c>
      <c r="C1130" s="97" t="s">
        <v>1142</v>
      </c>
      <c r="D1130" s="96" t="s">
        <v>1291</v>
      </c>
      <c r="E1130" s="98">
        <v>895</v>
      </c>
      <c r="F1130" s="99">
        <v>0</v>
      </c>
      <c r="G1130" s="98">
        <v>895</v>
      </c>
      <c r="H1130" s="98">
        <v>29519</v>
      </c>
      <c r="I1130" s="99">
        <v>0</v>
      </c>
      <c r="J1130" s="98">
        <v>29519</v>
      </c>
      <c r="K1130" s="100">
        <v>3.032E-2</v>
      </c>
      <c r="M1130">
        <f t="shared" si="34"/>
        <v>0</v>
      </c>
      <c r="N1130">
        <f t="shared" si="35"/>
        <v>0</v>
      </c>
    </row>
    <row r="1131" spans="1:14" x14ac:dyDescent="0.2">
      <c r="A1131" s="96">
        <v>150037</v>
      </c>
      <c r="B1131" s="97" t="s">
        <v>1267</v>
      </c>
      <c r="C1131" s="97" t="s">
        <v>1142</v>
      </c>
      <c r="D1131" s="96" t="s">
        <v>1292</v>
      </c>
      <c r="E1131" s="98">
        <v>207</v>
      </c>
      <c r="F1131" s="99">
        <v>0</v>
      </c>
      <c r="G1131" s="98">
        <v>207</v>
      </c>
      <c r="H1131" s="98">
        <v>7707</v>
      </c>
      <c r="I1131" s="99">
        <v>99</v>
      </c>
      <c r="J1131" s="98">
        <v>7806</v>
      </c>
      <c r="K1131" s="100">
        <v>2.6519999999999998E-2</v>
      </c>
      <c r="M1131">
        <f t="shared" si="34"/>
        <v>0</v>
      </c>
      <c r="N1131">
        <f t="shared" si="35"/>
        <v>1.2682551883166795E-2</v>
      </c>
    </row>
    <row r="1132" spans="1:14" x14ac:dyDescent="0.2">
      <c r="A1132" s="96">
        <v>150038</v>
      </c>
      <c r="B1132" s="97" t="s">
        <v>1267</v>
      </c>
      <c r="C1132" s="97" t="s">
        <v>1142</v>
      </c>
      <c r="D1132" s="96" t="s">
        <v>1293</v>
      </c>
      <c r="E1132" s="98">
        <v>242</v>
      </c>
      <c r="F1132" s="99">
        <v>0</v>
      </c>
      <c r="G1132" s="98">
        <v>242</v>
      </c>
      <c r="H1132" s="98">
        <v>4182</v>
      </c>
      <c r="I1132" s="99">
        <v>0</v>
      </c>
      <c r="J1132" s="98">
        <v>4182</v>
      </c>
      <c r="K1132" s="100">
        <v>5.7869999999999998E-2</v>
      </c>
      <c r="M1132">
        <f t="shared" si="34"/>
        <v>0</v>
      </c>
      <c r="N1132">
        <f t="shared" si="35"/>
        <v>0</v>
      </c>
    </row>
    <row r="1133" spans="1:14" x14ac:dyDescent="0.2">
      <c r="A1133" s="96">
        <v>150042</v>
      </c>
      <c r="B1133" s="97" t="s">
        <v>1267</v>
      </c>
      <c r="C1133" s="97" t="s">
        <v>1142</v>
      </c>
      <c r="D1133" s="96" t="s">
        <v>532</v>
      </c>
      <c r="E1133" s="98">
        <v>1040</v>
      </c>
      <c r="F1133" s="99">
        <v>0</v>
      </c>
      <c r="G1133" s="98">
        <v>1040</v>
      </c>
      <c r="H1133" s="98">
        <v>19303</v>
      </c>
      <c r="I1133" s="99">
        <v>0</v>
      </c>
      <c r="J1133" s="98">
        <v>19303</v>
      </c>
      <c r="K1133" s="100">
        <v>5.3879999999999997E-2</v>
      </c>
      <c r="M1133">
        <f t="shared" si="34"/>
        <v>0</v>
      </c>
      <c r="N1133">
        <f t="shared" si="35"/>
        <v>0</v>
      </c>
    </row>
    <row r="1134" spans="1:14" x14ac:dyDescent="0.2">
      <c r="A1134" s="96">
        <v>150044</v>
      </c>
      <c r="B1134" s="97" t="s">
        <v>1267</v>
      </c>
      <c r="C1134" s="97" t="s">
        <v>1142</v>
      </c>
      <c r="D1134" s="96" t="s">
        <v>1294</v>
      </c>
      <c r="E1134" s="98">
        <v>1896</v>
      </c>
      <c r="F1134" s="99">
        <v>85</v>
      </c>
      <c r="G1134" s="98">
        <v>1981</v>
      </c>
      <c r="H1134" s="98">
        <v>27916</v>
      </c>
      <c r="I1134" s="99">
        <v>932</v>
      </c>
      <c r="J1134" s="98">
        <v>28848</v>
      </c>
      <c r="K1134" s="100">
        <v>6.8669999999999995E-2</v>
      </c>
      <c r="M1134">
        <f t="shared" si="34"/>
        <v>4.2907622412922765E-2</v>
      </c>
      <c r="N1134">
        <f t="shared" si="35"/>
        <v>3.2307265668330559E-2</v>
      </c>
    </row>
    <row r="1135" spans="1:14" x14ac:dyDescent="0.2">
      <c r="A1135" s="96">
        <v>150045</v>
      </c>
      <c r="B1135" s="97" t="s">
        <v>1267</v>
      </c>
      <c r="C1135" s="97" t="s">
        <v>1142</v>
      </c>
      <c r="D1135" s="96" t="s">
        <v>1295</v>
      </c>
      <c r="E1135" s="98">
        <v>140</v>
      </c>
      <c r="F1135" s="99">
        <v>0</v>
      </c>
      <c r="G1135" s="98">
        <v>140</v>
      </c>
      <c r="H1135" s="98">
        <v>2740</v>
      </c>
      <c r="I1135" s="99">
        <v>0</v>
      </c>
      <c r="J1135" s="98">
        <v>2740</v>
      </c>
      <c r="K1135" s="100">
        <v>5.1090000000000003E-2</v>
      </c>
      <c r="M1135">
        <f t="shared" si="34"/>
        <v>0</v>
      </c>
      <c r="N1135">
        <f t="shared" si="35"/>
        <v>0</v>
      </c>
    </row>
    <row r="1136" spans="1:14" x14ac:dyDescent="0.2">
      <c r="A1136" s="96">
        <v>150046</v>
      </c>
      <c r="B1136" s="97" t="s">
        <v>1267</v>
      </c>
      <c r="C1136" s="97" t="s">
        <v>1142</v>
      </c>
      <c r="D1136" s="96" t="s">
        <v>1296</v>
      </c>
      <c r="E1136" s="98">
        <v>1223</v>
      </c>
      <c r="F1136" s="99">
        <v>0</v>
      </c>
      <c r="G1136" s="98">
        <v>1223</v>
      </c>
      <c r="H1136" s="98">
        <v>18745</v>
      </c>
      <c r="I1136" s="99">
        <v>2</v>
      </c>
      <c r="J1136" s="98">
        <v>18747</v>
      </c>
      <c r="K1136" s="100">
        <v>6.5240000000000006E-2</v>
      </c>
      <c r="M1136">
        <f t="shared" si="34"/>
        <v>0</v>
      </c>
      <c r="N1136">
        <f t="shared" si="35"/>
        <v>1.0668373606443698E-4</v>
      </c>
    </row>
    <row r="1137" spans="1:14" x14ac:dyDescent="0.2">
      <c r="A1137" s="96">
        <v>150047</v>
      </c>
      <c r="B1137" s="97" t="s">
        <v>1267</v>
      </c>
      <c r="C1137" s="97" t="s">
        <v>1142</v>
      </c>
      <c r="D1137" s="96" t="s">
        <v>404</v>
      </c>
      <c r="E1137" s="98">
        <v>967</v>
      </c>
      <c r="F1137" s="99">
        <v>56</v>
      </c>
      <c r="G1137" s="98">
        <v>1023</v>
      </c>
      <c r="H1137" s="98">
        <v>9877</v>
      </c>
      <c r="I1137" s="99">
        <v>2080</v>
      </c>
      <c r="J1137" s="98">
        <v>11957</v>
      </c>
      <c r="K1137" s="100">
        <v>8.5559999999999997E-2</v>
      </c>
      <c r="M1137">
        <f t="shared" si="34"/>
        <v>5.4740957966764418E-2</v>
      </c>
      <c r="N1137">
        <f t="shared" si="35"/>
        <v>0.1739566780965125</v>
      </c>
    </row>
    <row r="1138" spans="1:14" x14ac:dyDescent="0.2">
      <c r="A1138" s="96">
        <v>150048</v>
      </c>
      <c r="B1138" s="97" t="s">
        <v>1267</v>
      </c>
      <c r="C1138" s="97" t="s">
        <v>1142</v>
      </c>
      <c r="D1138" s="96" t="s">
        <v>1297</v>
      </c>
      <c r="E1138" s="98">
        <v>1421</v>
      </c>
      <c r="F1138" s="99">
        <v>22</v>
      </c>
      <c r="G1138" s="98">
        <v>1443</v>
      </c>
      <c r="H1138" s="98">
        <v>27082</v>
      </c>
      <c r="I1138" s="99">
        <v>638</v>
      </c>
      <c r="J1138" s="98">
        <v>27720</v>
      </c>
      <c r="K1138" s="100">
        <v>5.2060000000000002E-2</v>
      </c>
      <c r="M1138">
        <f t="shared" si="34"/>
        <v>1.5246015246015246E-2</v>
      </c>
      <c r="N1138">
        <f t="shared" si="35"/>
        <v>2.3015873015873017E-2</v>
      </c>
    </row>
    <row r="1139" spans="1:14" x14ac:dyDescent="0.2">
      <c r="A1139" s="96">
        <v>150051</v>
      </c>
      <c r="B1139" s="97" t="s">
        <v>1267</v>
      </c>
      <c r="C1139" s="97" t="s">
        <v>1142</v>
      </c>
      <c r="D1139" s="96" t="s">
        <v>1298</v>
      </c>
      <c r="E1139" s="98">
        <v>1348</v>
      </c>
      <c r="F1139" s="99">
        <v>0</v>
      </c>
      <c r="G1139" s="98">
        <v>1348</v>
      </c>
      <c r="H1139" s="98">
        <v>27406</v>
      </c>
      <c r="I1139" s="99">
        <v>60</v>
      </c>
      <c r="J1139" s="98">
        <v>27466</v>
      </c>
      <c r="K1139" s="100">
        <v>4.9079999999999999E-2</v>
      </c>
      <c r="M1139">
        <f t="shared" si="34"/>
        <v>0</v>
      </c>
      <c r="N1139">
        <f t="shared" si="35"/>
        <v>2.1845190417243139E-3</v>
      </c>
    </row>
    <row r="1140" spans="1:14" x14ac:dyDescent="0.2">
      <c r="A1140" s="96">
        <v>150056</v>
      </c>
      <c r="B1140" s="97" t="s">
        <v>1267</v>
      </c>
      <c r="C1140" s="97" t="s">
        <v>1142</v>
      </c>
      <c r="D1140" s="96" t="s">
        <v>1299</v>
      </c>
      <c r="E1140" s="98">
        <v>7539</v>
      </c>
      <c r="F1140" s="99">
        <v>0</v>
      </c>
      <c r="G1140" s="98">
        <v>7539</v>
      </c>
      <c r="H1140" s="98">
        <v>101536</v>
      </c>
      <c r="I1140" s="99">
        <v>0</v>
      </c>
      <c r="J1140" s="98">
        <v>101536</v>
      </c>
      <c r="K1140" s="100">
        <v>7.4249999999999997E-2</v>
      </c>
      <c r="M1140">
        <f t="shared" si="34"/>
        <v>0</v>
      </c>
      <c r="N1140">
        <f t="shared" si="35"/>
        <v>0</v>
      </c>
    </row>
    <row r="1141" spans="1:14" x14ac:dyDescent="0.2">
      <c r="A1141" s="96">
        <v>150057</v>
      </c>
      <c r="B1141" s="97" t="s">
        <v>1267</v>
      </c>
      <c r="C1141" s="97" t="s">
        <v>1142</v>
      </c>
      <c r="D1141" s="96" t="s">
        <v>1300</v>
      </c>
      <c r="E1141" s="98">
        <v>22</v>
      </c>
      <c r="F1141" s="99">
        <v>0</v>
      </c>
      <c r="G1141" s="98">
        <v>22</v>
      </c>
      <c r="H1141" s="98">
        <v>2449</v>
      </c>
      <c r="I1141" s="99">
        <v>14</v>
      </c>
      <c r="J1141" s="98">
        <v>2463</v>
      </c>
      <c r="K1141" s="100">
        <v>8.9300000000000004E-3</v>
      </c>
      <c r="M1141">
        <f t="shared" si="34"/>
        <v>0</v>
      </c>
      <c r="N1141">
        <f t="shared" si="35"/>
        <v>5.6841250507511168E-3</v>
      </c>
    </row>
    <row r="1142" spans="1:14" x14ac:dyDescent="0.2">
      <c r="A1142" s="96">
        <v>150058</v>
      </c>
      <c r="B1142" s="97" t="s">
        <v>1267</v>
      </c>
      <c r="C1142" s="97" t="s">
        <v>1142</v>
      </c>
      <c r="D1142" s="96" t="s">
        <v>1301</v>
      </c>
      <c r="E1142" s="98">
        <v>1113</v>
      </c>
      <c r="F1142" s="99">
        <v>17</v>
      </c>
      <c r="G1142" s="98">
        <v>1130</v>
      </c>
      <c r="H1142" s="98">
        <v>28669</v>
      </c>
      <c r="I1142" s="99">
        <v>1539</v>
      </c>
      <c r="J1142" s="98">
        <v>30208</v>
      </c>
      <c r="K1142" s="100">
        <v>3.7409999999999999E-2</v>
      </c>
      <c r="M1142">
        <f t="shared" si="34"/>
        <v>1.5044247787610619E-2</v>
      </c>
      <c r="N1142">
        <f t="shared" si="35"/>
        <v>5.0946769067796611E-2</v>
      </c>
    </row>
    <row r="1143" spans="1:14" x14ac:dyDescent="0.2">
      <c r="A1143" s="96">
        <v>150059</v>
      </c>
      <c r="B1143" s="97" t="s">
        <v>1267</v>
      </c>
      <c r="C1143" s="97" t="s">
        <v>1142</v>
      </c>
      <c r="D1143" s="96" t="s">
        <v>1302</v>
      </c>
      <c r="E1143" s="98">
        <v>251</v>
      </c>
      <c r="F1143" s="99">
        <v>0</v>
      </c>
      <c r="G1143" s="98">
        <v>251</v>
      </c>
      <c r="H1143" s="98">
        <v>10471</v>
      </c>
      <c r="I1143" s="99">
        <v>360</v>
      </c>
      <c r="J1143" s="98">
        <v>10831</v>
      </c>
      <c r="K1143" s="100">
        <v>2.317E-2</v>
      </c>
      <c r="M1143">
        <f t="shared" si="34"/>
        <v>0</v>
      </c>
      <c r="N1143">
        <f t="shared" si="35"/>
        <v>3.3237928169144122E-2</v>
      </c>
    </row>
    <row r="1144" spans="1:14" x14ac:dyDescent="0.2">
      <c r="A1144" s="96">
        <v>150061</v>
      </c>
      <c r="B1144" s="97" t="s">
        <v>1267</v>
      </c>
      <c r="C1144" s="97" t="s">
        <v>1142</v>
      </c>
      <c r="D1144" s="96" t="s">
        <v>1303</v>
      </c>
      <c r="E1144" s="98">
        <v>160</v>
      </c>
      <c r="F1144" s="99">
        <v>0</v>
      </c>
      <c r="G1144" s="98">
        <v>160</v>
      </c>
      <c r="H1144" s="98">
        <v>3455</v>
      </c>
      <c r="I1144" s="99">
        <v>0</v>
      </c>
      <c r="J1144" s="98">
        <v>3455</v>
      </c>
      <c r="K1144" s="100">
        <v>4.6309999999999997E-2</v>
      </c>
      <c r="M1144">
        <f t="shared" si="34"/>
        <v>0</v>
      </c>
      <c r="N1144">
        <f t="shared" si="35"/>
        <v>0</v>
      </c>
    </row>
    <row r="1145" spans="1:14" x14ac:dyDescent="0.2">
      <c r="A1145" s="96">
        <v>150064</v>
      </c>
      <c r="B1145" s="97" t="s">
        <v>1267</v>
      </c>
      <c r="C1145" s="97" t="s">
        <v>1142</v>
      </c>
      <c r="D1145" s="96" t="s">
        <v>1304</v>
      </c>
      <c r="E1145" s="98">
        <v>219</v>
      </c>
      <c r="F1145" s="99">
        <v>5</v>
      </c>
      <c r="G1145" s="98">
        <v>224</v>
      </c>
      <c r="H1145" s="98">
        <v>4109</v>
      </c>
      <c r="I1145" s="99">
        <v>122</v>
      </c>
      <c r="J1145" s="98">
        <v>4231</v>
      </c>
      <c r="K1145" s="100">
        <v>5.2940000000000001E-2</v>
      </c>
      <c r="M1145">
        <f t="shared" si="34"/>
        <v>2.2321428571428572E-2</v>
      </c>
      <c r="N1145">
        <f t="shared" si="35"/>
        <v>2.8834790829591114E-2</v>
      </c>
    </row>
    <row r="1146" spans="1:14" x14ac:dyDescent="0.2">
      <c r="A1146" s="96">
        <v>150065</v>
      </c>
      <c r="B1146" s="97" t="s">
        <v>1267</v>
      </c>
      <c r="C1146" s="97" t="s">
        <v>1142</v>
      </c>
      <c r="D1146" s="96" t="s">
        <v>1305</v>
      </c>
      <c r="E1146" s="98">
        <v>184</v>
      </c>
      <c r="F1146" s="99">
        <v>0</v>
      </c>
      <c r="G1146" s="98">
        <v>184</v>
      </c>
      <c r="H1146" s="98">
        <v>7053</v>
      </c>
      <c r="I1146" s="99">
        <v>0</v>
      </c>
      <c r="J1146" s="98">
        <v>7053</v>
      </c>
      <c r="K1146" s="100">
        <v>2.6089999999999999E-2</v>
      </c>
      <c r="M1146">
        <f t="shared" si="34"/>
        <v>0</v>
      </c>
      <c r="N1146">
        <f t="shared" si="35"/>
        <v>0</v>
      </c>
    </row>
    <row r="1147" spans="1:14" x14ac:dyDescent="0.2">
      <c r="A1147" s="96">
        <v>150069</v>
      </c>
      <c r="B1147" s="97" t="s">
        <v>1267</v>
      </c>
      <c r="C1147" s="97" t="s">
        <v>1142</v>
      </c>
      <c r="D1147" s="96" t="s">
        <v>1306</v>
      </c>
      <c r="E1147" s="98">
        <v>297</v>
      </c>
      <c r="F1147" s="99">
        <v>0</v>
      </c>
      <c r="G1147" s="98">
        <v>297</v>
      </c>
      <c r="H1147" s="98">
        <v>10275</v>
      </c>
      <c r="I1147" s="99">
        <v>0</v>
      </c>
      <c r="J1147" s="98">
        <v>10275</v>
      </c>
      <c r="K1147" s="100">
        <v>2.8910000000000002E-2</v>
      </c>
      <c r="M1147">
        <f t="shared" si="34"/>
        <v>0</v>
      </c>
      <c r="N1147">
        <f t="shared" si="35"/>
        <v>0</v>
      </c>
    </row>
    <row r="1148" spans="1:14" x14ac:dyDescent="0.2">
      <c r="A1148" s="96">
        <v>150072</v>
      </c>
      <c r="B1148" s="97" t="s">
        <v>1267</v>
      </c>
      <c r="C1148" s="97" t="s">
        <v>1142</v>
      </c>
      <c r="D1148" s="96" t="s">
        <v>1224</v>
      </c>
      <c r="E1148" s="98">
        <v>177</v>
      </c>
      <c r="F1148" s="99">
        <v>0</v>
      </c>
      <c r="G1148" s="98">
        <v>177</v>
      </c>
      <c r="H1148" s="98">
        <v>3686</v>
      </c>
      <c r="I1148" s="99">
        <v>0</v>
      </c>
      <c r="J1148" s="98">
        <v>3686</v>
      </c>
      <c r="K1148" s="100">
        <v>4.802E-2</v>
      </c>
      <c r="M1148">
        <f t="shared" si="34"/>
        <v>0</v>
      </c>
      <c r="N1148">
        <f t="shared" si="35"/>
        <v>0</v>
      </c>
    </row>
    <row r="1149" spans="1:14" x14ac:dyDescent="0.2">
      <c r="A1149" s="96">
        <v>150074</v>
      </c>
      <c r="B1149" s="97" t="s">
        <v>1267</v>
      </c>
      <c r="C1149" s="97" t="s">
        <v>1142</v>
      </c>
      <c r="D1149" s="96" t="s">
        <v>1307</v>
      </c>
      <c r="E1149" s="98">
        <v>3332</v>
      </c>
      <c r="F1149" s="99">
        <v>38</v>
      </c>
      <c r="G1149" s="98">
        <v>3370</v>
      </c>
      <c r="H1149" s="98">
        <v>45923</v>
      </c>
      <c r="I1149" s="99">
        <v>1823</v>
      </c>
      <c r="J1149" s="98">
        <v>47746</v>
      </c>
      <c r="K1149" s="100">
        <v>7.0580000000000004E-2</v>
      </c>
      <c r="M1149">
        <f t="shared" si="34"/>
        <v>1.1275964391691394E-2</v>
      </c>
      <c r="N1149">
        <f t="shared" si="35"/>
        <v>3.8181208897080383E-2</v>
      </c>
    </row>
    <row r="1150" spans="1:14" x14ac:dyDescent="0.2">
      <c r="A1150" s="96">
        <v>150075</v>
      </c>
      <c r="B1150" s="97" t="s">
        <v>1267</v>
      </c>
      <c r="C1150" s="97" t="s">
        <v>1142</v>
      </c>
      <c r="D1150" s="96" t="s">
        <v>1308</v>
      </c>
      <c r="E1150" s="98">
        <v>218</v>
      </c>
      <c r="F1150" s="99">
        <v>13</v>
      </c>
      <c r="G1150" s="98">
        <v>231</v>
      </c>
      <c r="H1150" s="98">
        <v>5572</v>
      </c>
      <c r="I1150" s="99">
        <v>851</v>
      </c>
      <c r="J1150" s="98">
        <v>6423</v>
      </c>
      <c r="K1150" s="100">
        <v>3.5959999999999999E-2</v>
      </c>
      <c r="M1150">
        <f t="shared" si="34"/>
        <v>5.627705627705628E-2</v>
      </c>
      <c r="N1150">
        <f t="shared" si="35"/>
        <v>0.13249260470185273</v>
      </c>
    </row>
    <row r="1151" spans="1:14" x14ac:dyDescent="0.2">
      <c r="A1151" s="96">
        <v>150076</v>
      </c>
      <c r="B1151" s="97" t="s">
        <v>1267</v>
      </c>
      <c r="C1151" s="97" t="s">
        <v>1142</v>
      </c>
      <c r="D1151" s="96" t="s">
        <v>1309</v>
      </c>
      <c r="E1151" s="98">
        <v>149</v>
      </c>
      <c r="F1151" s="99">
        <v>0</v>
      </c>
      <c r="G1151" s="98">
        <v>149</v>
      </c>
      <c r="H1151" s="98">
        <v>4754</v>
      </c>
      <c r="I1151" s="99">
        <v>0</v>
      </c>
      <c r="J1151" s="98">
        <v>4754</v>
      </c>
      <c r="K1151" s="100">
        <v>3.134E-2</v>
      </c>
      <c r="M1151">
        <f t="shared" si="34"/>
        <v>0</v>
      </c>
      <c r="N1151">
        <f t="shared" si="35"/>
        <v>0</v>
      </c>
    </row>
    <row r="1152" spans="1:14" x14ac:dyDescent="0.2">
      <c r="A1152" s="96">
        <v>150082</v>
      </c>
      <c r="B1152" s="97" t="s">
        <v>1267</v>
      </c>
      <c r="C1152" s="97" t="s">
        <v>1142</v>
      </c>
      <c r="D1152" s="96" t="s">
        <v>1310</v>
      </c>
      <c r="E1152" s="98">
        <v>3713</v>
      </c>
      <c r="F1152" s="99">
        <v>36</v>
      </c>
      <c r="G1152" s="98">
        <v>3749</v>
      </c>
      <c r="H1152" s="98">
        <v>67053</v>
      </c>
      <c r="I1152" s="99">
        <v>5061</v>
      </c>
      <c r="J1152" s="98">
        <v>72114</v>
      </c>
      <c r="K1152" s="100">
        <v>5.1990000000000001E-2</v>
      </c>
      <c r="M1152">
        <f t="shared" si="34"/>
        <v>9.6025606828487597E-3</v>
      </c>
      <c r="N1152">
        <f t="shared" si="35"/>
        <v>7.0180547466511353E-2</v>
      </c>
    </row>
    <row r="1153" spans="1:14" x14ac:dyDescent="0.2">
      <c r="A1153" s="96">
        <v>150084</v>
      </c>
      <c r="B1153" s="97" t="s">
        <v>1267</v>
      </c>
      <c r="C1153" s="97" t="s">
        <v>1142</v>
      </c>
      <c r="D1153" s="96" t="s">
        <v>1311</v>
      </c>
      <c r="E1153" s="98">
        <v>2595</v>
      </c>
      <c r="F1153" s="99">
        <v>45</v>
      </c>
      <c r="G1153" s="98">
        <v>2640</v>
      </c>
      <c r="H1153" s="98">
        <v>69195</v>
      </c>
      <c r="I1153" s="99">
        <v>3010</v>
      </c>
      <c r="J1153" s="98">
        <v>72205</v>
      </c>
      <c r="K1153" s="100">
        <v>3.6560000000000002E-2</v>
      </c>
      <c r="M1153">
        <f t="shared" si="34"/>
        <v>1.7045454545454544E-2</v>
      </c>
      <c r="N1153">
        <f t="shared" si="35"/>
        <v>4.1686863790596218E-2</v>
      </c>
    </row>
    <row r="1154" spans="1:14" x14ac:dyDescent="0.2">
      <c r="A1154" s="96">
        <v>150086</v>
      </c>
      <c r="B1154" s="97" t="s">
        <v>1267</v>
      </c>
      <c r="C1154" s="97" t="s">
        <v>1142</v>
      </c>
      <c r="D1154" s="96" t="s">
        <v>1312</v>
      </c>
      <c r="E1154" s="98">
        <v>261</v>
      </c>
      <c r="F1154" s="99">
        <v>0</v>
      </c>
      <c r="G1154" s="98">
        <v>261</v>
      </c>
      <c r="H1154" s="98">
        <v>8864</v>
      </c>
      <c r="I1154" s="99">
        <v>16</v>
      </c>
      <c r="J1154" s="98">
        <v>8880</v>
      </c>
      <c r="K1154" s="100">
        <v>2.9389999999999999E-2</v>
      </c>
      <c r="M1154">
        <f t="shared" si="34"/>
        <v>0</v>
      </c>
      <c r="N1154">
        <f t="shared" si="35"/>
        <v>1.8018018018018018E-3</v>
      </c>
    </row>
    <row r="1155" spans="1:14" x14ac:dyDescent="0.2">
      <c r="A1155" s="96">
        <v>150088</v>
      </c>
      <c r="B1155" s="97" t="s">
        <v>1267</v>
      </c>
      <c r="C1155" s="97" t="s">
        <v>1142</v>
      </c>
      <c r="D1155" s="96" t="s">
        <v>1313</v>
      </c>
      <c r="E1155" s="98">
        <v>1331</v>
      </c>
      <c r="F1155" s="99">
        <v>17</v>
      </c>
      <c r="G1155" s="98">
        <v>1348</v>
      </c>
      <c r="H1155" s="98">
        <v>21210</v>
      </c>
      <c r="I1155" s="99">
        <v>540</v>
      </c>
      <c r="J1155" s="98">
        <v>21750</v>
      </c>
      <c r="K1155" s="100">
        <v>6.198E-2</v>
      </c>
      <c r="M1155">
        <f t="shared" si="34"/>
        <v>1.2611275964391691E-2</v>
      </c>
      <c r="N1155">
        <f t="shared" si="35"/>
        <v>2.4827586206896551E-2</v>
      </c>
    </row>
    <row r="1156" spans="1:14" x14ac:dyDescent="0.2">
      <c r="A1156" s="96">
        <v>150089</v>
      </c>
      <c r="B1156" s="97" t="s">
        <v>1267</v>
      </c>
      <c r="C1156" s="97" t="s">
        <v>1142</v>
      </c>
      <c r="D1156" s="96" t="s">
        <v>1314</v>
      </c>
      <c r="E1156" s="98">
        <v>1942</v>
      </c>
      <c r="F1156" s="99">
        <v>7</v>
      </c>
      <c r="G1156" s="98">
        <v>1949</v>
      </c>
      <c r="H1156" s="98">
        <v>39927</v>
      </c>
      <c r="I1156" s="99">
        <v>963</v>
      </c>
      <c r="J1156" s="98">
        <v>40890</v>
      </c>
      <c r="K1156" s="100">
        <v>4.7660000000000001E-2</v>
      </c>
      <c r="M1156">
        <f t="shared" ref="M1156:M1219" si="36">F1156/G1156</f>
        <v>3.5915854284248334E-3</v>
      </c>
      <c r="N1156">
        <f t="shared" ref="N1156:N1219" si="37">I1156/J1156</f>
        <v>2.3550990462215701E-2</v>
      </c>
    </row>
    <row r="1157" spans="1:14" x14ac:dyDescent="0.2">
      <c r="A1157" s="96">
        <v>150090</v>
      </c>
      <c r="B1157" s="97" t="s">
        <v>1267</v>
      </c>
      <c r="C1157" s="97" t="s">
        <v>1142</v>
      </c>
      <c r="D1157" s="96" t="s">
        <v>1270</v>
      </c>
      <c r="E1157" s="98">
        <v>424</v>
      </c>
      <c r="F1157" s="99">
        <v>0</v>
      </c>
      <c r="G1157" s="98">
        <v>424</v>
      </c>
      <c r="H1157" s="98">
        <v>13577</v>
      </c>
      <c r="I1157" s="99">
        <v>79</v>
      </c>
      <c r="J1157" s="98">
        <v>13656</v>
      </c>
      <c r="K1157" s="100">
        <v>3.1050000000000001E-2</v>
      </c>
      <c r="M1157">
        <f t="shared" si="36"/>
        <v>0</v>
      </c>
      <c r="N1157">
        <f t="shared" si="37"/>
        <v>5.785002929115407E-3</v>
      </c>
    </row>
    <row r="1158" spans="1:14" x14ac:dyDescent="0.2">
      <c r="A1158" s="96">
        <v>150091</v>
      </c>
      <c r="B1158" s="97" t="s">
        <v>1267</v>
      </c>
      <c r="C1158" s="97" t="s">
        <v>1142</v>
      </c>
      <c r="D1158" s="96" t="s">
        <v>1315</v>
      </c>
      <c r="E1158" s="98">
        <v>51</v>
      </c>
      <c r="F1158" s="99">
        <v>0</v>
      </c>
      <c r="G1158" s="98">
        <v>51</v>
      </c>
      <c r="H1158" s="98">
        <v>2141</v>
      </c>
      <c r="I1158" s="99">
        <v>59</v>
      </c>
      <c r="J1158" s="98">
        <v>2200</v>
      </c>
      <c r="K1158" s="100">
        <v>2.3179999999999999E-2</v>
      </c>
      <c r="M1158">
        <f t="shared" si="36"/>
        <v>0</v>
      </c>
      <c r="N1158">
        <f t="shared" si="37"/>
        <v>2.6818181818181817E-2</v>
      </c>
    </row>
    <row r="1159" spans="1:14" x14ac:dyDescent="0.2">
      <c r="A1159" s="96">
        <v>150097</v>
      </c>
      <c r="B1159" s="97" t="s">
        <v>1267</v>
      </c>
      <c r="C1159" s="97" t="s">
        <v>1142</v>
      </c>
      <c r="D1159" s="96" t="s">
        <v>1316</v>
      </c>
      <c r="E1159" s="98">
        <v>155</v>
      </c>
      <c r="F1159" s="99">
        <v>1</v>
      </c>
      <c r="G1159" s="98">
        <v>156</v>
      </c>
      <c r="H1159" s="98">
        <v>6055</v>
      </c>
      <c r="I1159" s="99">
        <v>216</v>
      </c>
      <c r="J1159" s="98">
        <v>6271</v>
      </c>
      <c r="K1159" s="100">
        <v>2.4879999999999999E-2</v>
      </c>
      <c r="M1159">
        <f t="shared" si="36"/>
        <v>6.41025641025641E-3</v>
      </c>
      <c r="N1159">
        <f t="shared" si="37"/>
        <v>3.444426726199968E-2</v>
      </c>
    </row>
    <row r="1160" spans="1:14" x14ac:dyDescent="0.2">
      <c r="A1160" s="96">
        <v>150100</v>
      </c>
      <c r="B1160" s="97" t="s">
        <v>1267</v>
      </c>
      <c r="C1160" s="97" t="s">
        <v>1142</v>
      </c>
      <c r="D1160" s="96" t="s">
        <v>1317</v>
      </c>
      <c r="E1160" s="98">
        <v>1733</v>
      </c>
      <c r="F1160" s="99">
        <v>14</v>
      </c>
      <c r="G1160" s="98">
        <v>1747</v>
      </c>
      <c r="H1160" s="98">
        <v>32110</v>
      </c>
      <c r="I1160" s="99">
        <v>2460</v>
      </c>
      <c r="J1160" s="98">
        <v>34570</v>
      </c>
      <c r="K1160" s="100">
        <v>5.0540000000000002E-2</v>
      </c>
      <c r="M1160">
        <f t="shared" si="36"/>
        <v>8.0137378362907848E-3</v>
      </c>
      <c r="N1160">
        <f t="shared" si="37"/>
        <v>7.1159965287821814E-2</v>
      </c>
    </row>
    <row r="1161" spans="1:14" x14ac:dyDescent="0.2">
      <c r="A1161" s="96">
        <v>150101</v>
      </c>
      <c r="B1161" s="97" t="s">
        <v>1267</v>
      </c>
      <c r="C1161" s="97" t="s">
        <v>1142</v>
      </c>
      <c r="D1161" s="96" t="s">
        <v>1318</v>
      </c>
      <c r="E1161" s="98">
        <v>19</v>
      </c>
      <c r="F1161" s="99">
        <v>0</v>
      </c>
      <c r="G1161" s="98">
        <v>19</v>
      </c>
      <c r="H1161" s="98">
        <v>2919</v>
      </c>
      <c r="I1161" s="99">
        <v>104</v>
      </c>
      <c r="J1161" s="98">
        <v>3023</v>
      </c>
      <c r="K1161" s="100">
        <v>6.2899999999999996E-3</v>
      </c>
      <c r="M1161">
        <f t="shared" si="36"/>
        <v>0</v>
      </c>
      <c r="N1161">
        <f t="shared" si="37"/>
        <v>3.4402911015547467E-2</v>
      </c>
    </row>
    <row r="1162" spans="1:14" x14ac:dyDescent="0.2">
      <c r="A1162" s="96">
        <v>150102</v>
      </c>
      <c r="B1162" s="97" t="s">
        <v>1267</v>
      </c>
      <c r="C1162" s="97" t="s">
        <v>1142</v>
      </c>
      <c r="D1162" s="96" t="s">
        <v>1319</v>
      </c>
      <c r="E1162" s="98">
        <v>120</v>
      </c>
      <c r="F1162" s="99">
        <v>0</v>
      </c>
      <c r="G1162" s="98">
        <v>120</v>
      </c>
      <c r="H1162" s="98">
        <v>2493</v>
      </c>
      <c r="I1162" s="99">
        <v>62</v>
      </c>
      <c r="J1162" s="98">
        <v>2555</v>
      </c>
      <c r="K1162" s="100">
        <v>4.6969999999999998E-2</v>
      </c>
      <c r="M1162">
        <f t="shared" si="36"/>
        <v>0</v>
      </c>
      <c r="N1162">
        <f t="shared" si="37"/>
        <v>2.4266144814090021E-2</v>
      </c>
    </row>
    <row r="1163" spans="1:14" x14ac:dyDescent="0.2">
      <c r="A1163" s="96">
        <v>150104</v>
      </c>
      <c r="B1163" s="97" t="s">
        <v>1267</v>
      </c>
      <c r="C1163" s="97" t="s">
        <v>1142</v>
      </c>
      <c r="D1163" s="96" t="s">
        <v>1320</v>
      </c>
      <c r="E1163" s="98">
        <v>127</v>
      </c>
      <c r="F1163" s="99">
        <v>0</v>
      </c>
      <c r="G1163" s="98">
        <v>127</v>
      </c>
      <c r="H1163" s="98">
        <v>3824</v>
      </c>
      <c r="I1163" s="99">
        <v>0</v>
      </c>
      <c r="J1163" s="98">
        <v>3824</v>
      </c>
      <c r="K1163" s="100">
        <v>3.3210000000000003E-2</v>
      </c>
      <c r="M1163">
        <f t="shared" si="36"/>
        <v>0</v>
      </c>
      <c r="N1163">
        <f t="shared" si="37"/>
        <v>0</v>
      </c>
    </row>
    <row r="1164" spans="1:14" x14ac:dyDescent="0.2">
      <c r="A1164" s="96">
        <v>150109</v>
      </c>
      <c r="B1164" s="97" t="s">
        <v>1267</v>
      </c>
      <c r="C1164" s="97" t="s">
        <v>1142</v>
      </c>
      <c r="D1164" s="96" t="s">
        <v>1321</v>
      </c>
      <c r="E1164" s="98">
        <v>460</v>
      </c>
      <c r="F1164" s="99">
        <v>0</v>
      </c>
      <c r="G1164" s="98">
        <v>460</v>
      </c>
      <c r="H1164" s="98">
        <v>15893</v>
      </c>
      <c r="I1164" s="99">
        <v>189</v>
      </c>
      <c r="J1164" s="98">
        <v>16082</v>
      </c>
      <c r="K1164" s="100">
        <v>2.86E-2</v>
      </c>
      <c r="M1164">
        <f t="shared" si="36"/>
        <v>0</v>
      </c>
      <c r="N1164">
        <f t="shared" si="37"/>
        <v>1.175226961820669E-2</v>
      </c>
    </row>
    <row r="1165" spans="1:14" x14ac:dyDescent="0.2">
      <c r="A1165" s="96">
        <v>150112</v>
      </c>
      <c r="B1165" s="97" t="s">
        <v>1267</v>
      </c>
      <c r="C1165" s="97" t="s">
        <v>1142</v>
      </c>
      <c r="D1165" s="96" t="s">
        <v>1322</v>
      </c>
      <c r="E1165" s="98">
        <v>858</v>
      </c>
      <c r="F1165" s="99">
        <v>0</v>
      </c>
      <c r="G1165" s="98">
        <v>858</v>
      </c>
      <c r="H1165" s="98">
        <v>16661</v>
      </c>
      <c r="I1165" s="99">
        <v>0</v>
      </c>
      <c r="J1165" s="98">
        <v>16661</v>
      </c>
      <c r="K1165" s="100">
        <v>5.1499999999999997E-2</v>
      </c>
      <c r="M1165">
        <f t="shared" si="36"/>
        <v>0</v>
      </c>
      <c r="N1165">
        <f t="shared" si="37"/>
        <v>0</v>
      </c>
    </row>
    <row r="1166" spans="1:14" x14ac:dyDescent="0.2">
      <c r="A1166" s="96">
        <v>150113</v>
      </c>
      <c r="B1166" s="97" t="s">
        <v>1267</v>
      </c>
      <c r="C1166" s="97" t="s">
        <v>1142</v>
      </c>
      <c r="D1166" s="96" t="s">
        <v>1323</v>
      </c>
      <c r="E1166" s="98">
        <v>435</v>
      </c>
      <c r="F1166" s="99">
        <v>0</v>
      </c>
      <c r="G1166" s="98">
        <v>435</v>
      </c>
      <c r="H1166" s="98">
        <v>12341</v>
      </c>
      <c r="I1166" s="99">
        <v>2</v>
      </c>
      <c r="J1166" s="98">
        <v>12343</v>
      </c>
      <c r="K1166" s="100">
        <v>3.524E-2</v>
      </c>
      <c r="M1166">
        <f t="shared" si="36"/>
        <v>0</v>
      </c>
      <c r="N1166">
        <f t="shared" si="37"/>
        <v>1.6203516163007373E-4</v>
      </c>
    </row>
    <row r="1167" spans="1:14" x14ac:dyDescent="0.2">
      <c r="A1167" s="96">
        <v>150115</v>
      </c>
      <c r="B1167" s="97" t="s">
        <v>1267</v>
      </c>
      <c r="C1167" s="97" t="s">
        <v>1142</v>
      </c>
      <c r="D1167" s="96" t="s">
        <v>1324</v>
      </c>
      <c r="E1167" s="98">
        <v>350</v>
      </c>
      <c r="F1167" s="99">
        <v>0</v>
      </c>
      <c r="G1167" s="98">
        <v>350</v>
      </c>
      <c r="H1167" s="98">
        <v>9840</v>
      </c>
      <c r="I1167" s="99">
        <v>0</v>
      </c>
      <c r="J1167" s="98">
        <v>9840</v>
      </c>
      <c r="K1167" s="100">
        <v>3.5569999999999997E-2</v>
      </c>
      <c r="M1167">
        <f t="shared" si="36"/>
        <v>0</v>
      </c>
      <c r="N1167">
        <f t="shared" si="37"/>
        <v>0</v>
      </c>
    </row>
    <row r="1168" spans="1:14" x14ac:dyDescent="0.2">
      <c r="A1168" s="96">
        <v>150125</v>
      </c>
      <c r="B1168" s="97" t="s">
        <v>1267</v>
      </c>
      <c r="C1168" s="97" t="s">
        <v>1142</v>
      </c>
      <c r="D1168" s="96" t="s">
        <v>756</v>
      </c>
      <c r="E1168" s="98">
        <v>1479</v>
      </c>
      <c r="F1168" s="99">
        <v>0</v>
      </c>
      <c r="G1168" s="98">
        <v>1479</v>
      </c>
      <c r="H1168" s="98">
        <v>52122</v>
      </c>
      <c r="I1168" s="99">
        <v>688</v>
      </c>
      <c r="J1168" s="98">
        <v>52810</v>
      </c>
      <c r="K1168" s="100">
        <v>2.801E-2</v>
      </c>
      <c r="M1168">
        <f t="shared" si="36"/>
        <v>0</v>
      </c>
      <c r="N1168">
        <f t="shared" si="37"/>
        <v>1.3027835637189926E-2</v>
      </c>
    </row>
    <row r="1169" spans="1:14" x14ac:dyDescent="0.2">
      <c r="A1169" s="96">
        <v>150126</v>
      </c>
      <c r="B1169" s="97" t="s">
        <v>1267</v>
      </c>
      <c r="C1169" s="97" t="s">
        <v>1142</v>
      </c>
      <c r="D1169" s="96" t="s">
        <v>1325</v>
      </c>
      <c r="E1169" s="98">
        <v>1015</v>
      </c>
      <c r="F1169" s="99">
        <v>0</v>
      </c>
      <c r="G1169" s="98">
        <v>1015</v>
      </c>
      <c r="H1169" s="98">
        <v>25219</v>
      </c>
      <c r="I1169" s="99">
        <v>0</v>
      </c>
      <c r="J1169" s="98">
        <v>25219</v>
      </c>
      <c r="K1169" s="100">
        <v>4.0250000000000001E-2</v>
      </c>
      <c r="M1169">
        <f t="shared" si="36"/>
        <v>0</v>
      </c>
      <c r="N1169">
        <f t="shared" si="37"/>
        <v>0</v>
      </c>
    </row>
    <row r="1170" spans="1:14" x14ac:dyDescent="0.2">
      <c r="A1170" s="96">
        <v>150128</v>
      </c>
      <c r="B1170" s="97" t="s">
        <v>1267</v>
      </c>
      <c r="C1170" s="97" t="s">
        <v>1142</v>
      </c>
      <c r="D1170" s="96" t="s">
        <v>1326</v>
      </c>
      <c r="E1170" s="98">
        <v>369</v>
      </c>
      <c r="F1170" s="99">
        <v>0</v>
      </c>
      <c r="G1170" s="98">
        <v>369</v>
      </c>
      <c r="H1170" s="98">
        <v>14039</v>
      </c>
      <c r="I1170" s="99">
        <v>0</v>
      </c>
      <c r="J1170" s="98">
        <v>14039</v>
      </c>
      <c r="K1170" s="100">
        <v>2.6280000000000001E-2</v>
      </c>
      <c r="M1170">
        <f t="shared" si="36"/>
        <v>0</v>
      </c>
      <c r="N1170">
        <f t="shared" si="37"/>
        <v>0</v>
      </c>
    </row>
    <row r="1171" spans="1:14" x14ac:dyDescent="0.2">
      <c r="A1171" s="96">
        <v>150129</v>
      </c>
      <c r="B1171" s="97" t="s">
        <v>1267</v>
      </c>
      <c r="C1171" s="97" t="s">
        <v>1142</v>
      </c>
      <c r="D1171" s="96" t="s">
        <v>1327</v>
      </c>
      <c r="E1171" s="98">
        <v>324</v>
      </c>
      <c r="F1171" s="99">
        <v>0</v>
      </c>
      <c r="G1171" s="98">
        <v>324</v>
      </c>
      <c r="H1171" s="98">
        <v>5548</v>
      </c>
      <c r="I1171" s="99">
        <v>0</v>
      </c>
      <c r="J1171" s="98">
        <v>5548</v>
      </c>
      <c r="K1171" s="100">
        <v>5.8400000000000001E-2</v>
      </c>
      <c r="M1171">
        <f t="shared" si="36"/>
        <v>0</v>
      </c>
      <c r="N1171">
        <f t="shared" si="37"/>
        <v>0</v>
      </c>
    </row>
    <row r="1172" spans="1:14" x14ac:dyDescent="0.2">
      <c r="A1172" s="96">
        <v>150133</v>
      </c>
      <c r="B1172" s="97" t="s">
        <v>1267</v>
      </c>
      <c r="C1172" s="97" t="s">
        <v>1142</v>
      </c>
      <c r="D1172" s="96" t="s">
        <v>1328</v>
      </c>
      <c r="E1172" s="98">
        <v>158</v>
      </c>
      <c r="F1172" s="99">
        <v>0</v>
      </c>
      <c r="G1172" s="98">
        <v>158</v>
      </c>
      <c r="H1172" s="98">
        <v>4988</v>
      </c>
      <c r="I1172" s="99">
        <v>0</v>
      </c>
      <c r="J1172" s="98">
        <v>4988</v>
      </c>
      <c r="K1172" s="100">
        <v>3.168E-2</v>
      </c>
      <c r="M1172">
        <f t="shared" si="36"/>
        <v>0</v>
      </c>
      <c r="N1172">
        <f t="shared" si="37"/>
        <v>0</v>
      </c>
    </row>
    <row r="1173" spans="1:14" x14ac:dyDescent="0.2">
      <c r="A1173" s="96">
        <v>150146</v>
      </c>
      <c r="B1173" s="97" t="s">
        <v>1267</v>
      </c>
      <c r="C1173" s="97" t="s">
        <v>1142</v>
      </c>
      <c r="D1173" s="96" t="s">
        <v>1329</v>
      </c>
      <c r="E1173" s="98">
        <v>92</v>
      </c>
      <c r="F1173" s="99">
        <v>0</v>
      </c>
      <c r="G1173" s="98">
        <v>92</v>
      </c>
      <c r="H1173" s="98">
        <v>2634</v>
      </c>
      <c r="I1173" s="99">
        <v>84</v>
      </c>
      <c r="J1173" s="98">
        <v>2718</v>
      </c>
      <c r="K1173" s="100">
        <v>3.3849999999999998E-2</v>
      </c>
      <c r="M1173">
        <f t="shared" si="36"/>
        <v>0</v>
      </c>
      <c r="N1173">
        <f t="shared" si="37"/>
        <v>3.0905077262693158E-2</v>
      </c>
    </row>
    <row r="1174" spans="1:14" x14ac:dyDescent="0.2">
      <c r="A1174" s="96">
        <v>150147</v>
      </c>
      <c r="B1174" s="97" t="s">
        <v>1267</v>
      </c>
      <c r="C1174" s="97" t="s">
        <v>1142</v>
      </c>
      <c r="D1174" s="96" t="s">
        <v>1330</v>
      </c>
      <c r="E1174" s="98">
        <v>82</v>
      </c>
      <c r="F1174" s="99">
        <v>0</v>
      </c>
      <c r="G1174" s="98">
        <v>82</v>
      </c>
      <c r="H1174" s="98">
        <v>763</v>
      </c>
      <c r="I1174" s="99">
        <v>0</v>
      </c>
      <c r="J1174" s="98">
        <v>763</v>
      </c>
      <c r="K1174" s="100">
        <v>0.10747</v>
      </c>
      <c r="M1174">
        <f t="shared" si="36"/>
        <v>0</v>
      </c>
      <c r="N1174">
        <f t="shared" si="37"/>
        <v>0</v>
      </c>
    </row>
    <row r="1175" spans="1:14" x14ac:dyDescent="0.2">
      <c r="A1175" s="96">
        <v>150149</v>
      </c>
      <c r="B1175" s="97" t="s">
        <v>1267</v>
      </c>
      <c r="C1175" s="97" t="s">
        <v>1142</v>
      </c>
      <c r="D1175" s="96" t="s">
        <v>1331</v>
      </c>
      <c r="E1175" s="98">
        <v>24</v>
      </c>
      <c r="F1175" s="99">
        <v>0</v>
      </c>
      <c r="G1175" s="98">
        <v>24</v>
      </c>
      <c r="H1175" s="98">
        <v>350</v>
      </c>
      <c r="I1175" s="99">
        <v>0</v>
      </c>
      <c r="J1175" s="98">
        <v>350</v>
      </c>
      <c r="K1175" s="100">
        <v>6.8570000000000006E-2</v>
      </c>
      <c r="M1175">
        <f t="shared" si="36"/>
        <v>0</v>
      </c>
      <c r="N1175">
        <f t="shared" si="37"/>
        <v>0</v>
      </c>
    </row>
    <row r="1176" spans="1:14" x14ac:dyDescent="0.2">
      <c r="A1176" s="96">
        <v>150150</v>
      </c>
      <c r="B1176" s="97" t="s">
        <v>1267</v>
      </c>
      <c r="C1176" s="97" t="s">
        <v>1142</v>
      </c>
      <c r="D1176" s="96" t="s">
        <v>1332</v>
      </c>
      <c r="E1176" s="98">
        <v>114</v>
      </c>
      <c r="F1176" s="99">
        <v>0</v>
      </c>
      <c r="G1176" s="98">
        <v>114</v>
      </c>
      <c r="H1176" s="98">
        <v>2987</v>
      </c>
      <c r="I1176" s="99">
        <v>0</v>
      </c>
      <c r="J1176" s="98">
        <v>2987</v>
      </c>
      <c r="K1176" s="100">
        <v>3.8170000000000003E-2</v>
      </c>
      <c r="M1176">
        <f t="shared" si="36"/>
        <v>0</v>
      </c>
      <c r="N1176">
        <f t="shared" si="37"/>
        <v>0</v>
      </c>
    </row>
    <row r="1177" spans="1:14" x14ac:dyDescent="0.2">
      <c r="A1177" s="96">
        <v>150153</v>
      </c>
      <c r="B1177" s="97" t="s">
        <v>1267</v>
      </c>
      <c r="C1177" s="97" t="s">
        <v>1142</v>
      </c>
      <c r="D1177" s="96" t="s">
        <v>1333</v>
      </c>
      <c r="E1177" s="98">
        <v>239</v>
      </c>
      <c r="F1177" s="99">
        <v>0</v>
      </c>
      <c r="G1177" s="98">
        <v>239</v>
      </c>
      <c r="H1177" s="98">
        <v>13576</v>
      </c>
      <c r="I1177" s="99">
        <v>0</v>
      </c>
      <c r="J1177" s="98">
        <v>13576</v>
      </c>
      <c r="K1177" s="100">
        <v>1.7600000000000001E-2</v>
      </c>
      <c r="M1177">
        <f t="shared" si="36"/>
        <v>0</v>
      </c>
      <c r="N1177">
        <f t="shared" si="37"/>
        <v>0</v>
      </c>
    </row>
    <row r="1178" spans="1:14" x14ac:dyDescent="0.2">
      <c r="A1178" s="96">
        <v>150154</v>
      </c>
      <c r="B1178" s="97" t="s">
        <v>1267</v>
      </c>
      <c r="C1178" s="97" t="s">
        <v>1142</v>
      </c>
      <c r="D1178" s="96" t="s">
        <v>1334</v>
      </c>
      <c r="E1178" s="98">
        <v>196</v>
      </c>
      <c r="F1178" s="99">
        <v>0</v>
      </c>
      <c r="G1178" s="98">
        <v>196</v>
      </c>
      <c r="H1178" s="98">
        <v>8649</v>
      </c>
      <c r="I1178" s="99">
        <v>0</v>
      </c>
      <c r="J1178" s="98">
        <v>8649</v>
      </c>
      <c r="K1178" s="100">
        <v>2.266E-2</v>
      </c>
      <c r="M1178">
        <f t="shared" si="36"/>
        <v>0</v>
      </c>
      <c r="N1178">
        <f t="shared" si="37"/>
        <v>0</v>
      </c>
    </row>
    <row r="1179" spans="1:14" x14ac:dyDescent="0.2">
      <c r="A1179" s="96">
        <v>150157</v>
      </c>
      <c r="B1179" s="97" t="s">
        <v>1267</v>
      </c>
      <c r="C1179" s="97" t="s">
        <v>1142</v>
      </c>
      <c r="D1179" s="96" t="s">
        <v>1335</v>
      </c>
      <c r="E1179" s="98">
        <v>200</v>
      </c>
      <c r="F1179" s="99">
        <v>21</v>
      </c>
      <c r="G1179" s="98">
        <v>221</v>
      </c>
      <c r="H1179" s="98">
        <v>7317</v>
      </c>
      <c r="I1179" s="99">
        <v>544</v>
      </c>
      <c r="J1179" s="98">
        <v>7861</v>
      </c>
      <c r="K1179" s="100">
        <v>2.811E-2</v>
      </c>
      <c r="M1179">
        <f t="shared" si="36"/>
        <v>9.5022624434389136E-2</v>
      </c>
      <c r="N1179">
        <f t="shared" si="37"/>
        <v>6.9202391553237499E-2</v>
      </c>
    </row>
    <row r="1180" spans="1:14" x14ac:dyDescent="0.2">
      <c r="A1180" s="96">
        <v>150158</v>
      </c>
      <c r="B1180" s="97" t="s">
        <v>1267</v>
      </c>
      <c r="C1180" s="97" t="s">
        <v>1142</v>
      </c>
      <c r="D1180" s="96" t="s">
        <v>1336</v>
      </c>
      <c r="E1180" s="98">
        <v>187</v>
      </c>
      <c r="F1180" s="99">
        <v>0</v>
      </c>
      <c r="G1180" s="98">
        <v>187</v>
      </c>
      <c r="H1180" s="98">
        <v>7874</v>
      </c>
      <c r="I1180" s="99">
        <v>0</v>
      </c>
      <c r="J1180" s="98">
        <v>7874</v>
      </c>
      <c r="K1180" s="100">
        <v>2.375E-2</v>
      </c>
      <c r="M1180">
        <f t="shared" si="36"/>
        <v>0</v>
      </c>
      <c r="N1180">
        <f t="shared" si="37"/>
        <v>0</v>
      </c>
    </row>
    <row r="1181" spans="1:14" x14ac:dyDescent="0.2">
      <c r="A1181" s="96">
        <v>150160</v>
      </c>
      <c r="B1181" s="97" t="s">
        <v>1267</v>
      </c>
      <c r="C1181" s="97" t="s">
        <v>1142</v>
      </c>
      <c r="D1181" s="96" t="s">
        <v>1337</v>
      </c>
      <c r="E1181" s="98">
        <v>57</v>
      </c>
      <c r="F1181" s="99">
        <v>0</v>
      </c>
      <c r="G1181" s="98">
        <v>57</v>
      </c>
      <c r="H1181" s="98">
        <v>2326</v>
      </c>
      <c r="I1181" s="99">
        <v>0</v>
      </c>
      <c r="J1181" s="98">
        <v>2326</v>
      </c>
      <c r="K1181" s="100">
        <v>2.4510000000000001E-2</v>
      </c>
      <c r="M1181">
        <f t="shared" si="36"/>
        <v>0</v>
      </c>
      <c r="N1181">
        <f t="shared" si="37"/>
        <v>0</v>
      </c>
    </row>
    <row r="1182" spans="1:14" x14ac:dyDescent="0.2">
      <c r="A1182" s="96">
        <v>150161</v>
      </c>
      <c r="B1182" s="97" t="s">
        <v>1141</v>
      </c>
      <c r="C1182" s="97" t="s">
        <v>1142</v>
      </c>
      <c r="D1182" s="96" t="s">
        <v>1338</v>
      </c>
      <c r="E1182" s="98">
        <v>58</v>
      </c>
      <c r="F1182" s="99">
        <v>0</v>
      </c>
      <c r="G1182" s="98">
        <v>58</v>
      </c>
      <c r="H1182" s="98">
        <v>5840</v>
      </c>
      <c r="I1182" s="99">
        <v>0</v>
      </c>
      <c r="J1182" s="98">
        <v>5840</v>
      </c>
      <c r="K1182" s="100">
        <v>9.9299999999999996E-3</v>
      </c>
      <c r="M1182">
        <f t="shared" si="36"/>
        <v>0</v>
      </c>
      <c r="N1182">
        <f t="shared" si="37"/>
        <v>0</v>
      </c>
    </row>
    <row r="1183" spans="1:14" x14ac:dyDescent="0.2">
      <c r="A1183" s="96">
        <v>150162</v>
      </c>
      <c r="B1183" s="97" t="s">
        <v>1267</v>
      </c>
      <c r="C1183" s="97" t="s">
        <v>1142</v>
      </c>
      <c r="D1183" s="96" t="s">
        <v>1289</v>
      </c>
      <c r="E1183" s="98">
        <v>421</v>
      </c>
      <c r="F1183" s="99">
        <v>0</v>
      </c>
      <c r="G1183" s="98">
        <v>421</v>
      </c>
      <c r="H1183" s="98">
        <v>15880</v>
      </c>
      <c r="I1183" s="99">
        <v>39</v>
      </c>
      <c r="J1183" s="98">
        <v>15919</v>
      </c>
      <c r="K1183" s="100">
        <v>2.6450000000000001E-2</v>
      </c>
      <c r="M1183">
        <f t="shared" si="36"/>
        <v>0</v>
      </c>
      <c r="N1183">
        <f t="shared" si="37"/>
        <v>2.4499026320748789E-3</v>
      </c>
    </row>
    <row r="1184" spans="1:14" x14ac:dyDescent="0.2">
      <c r="A1184" s="96">
        <v>150163</v>
      </c>
      <c r="B1184" s="97" t="s">
        <v>1267</v>
      </c>
      <c r="C1184" s="97" t="s">
        <v>1142</v>
      </c>
      <c r="D1184" s="96" t="s">
        <v>1339</v>
      </c>
      <c r="E1184" s="98">
        <v>271</v>
      </c>
      <c r="F1184" s="99">
        <v>0</v>
      </c>
      <c r="G1184" s="98">
        <v>271</v>
      </c>
      <c r="H1184" s="98">
        <v>1843</v>
      </c>
      <c r="I1184" s="99">
        <v>0</v>
      </c>
      <c r="J1184" s="98">
        <v>1843</v>
      </c>
      <c r="K1184" s="100">
        <v>0.14704</v>
      </c>
      <c r="M1184">
        <f t="shared" si="36"/>
        <v>0</v>
      </c>
      <c r="N1184">
        <f t="shared" si="37"/>
        <v>0</v>
      </c>
    </row>
    <row r="1185" spans="1:14" x14ac:dyDescent="0.2">
      <c r="A1185" s="96">
        <v>150164</v>
      </c>
      <c r="B1185" s="97" t="s">
        <v>1267</v>
      </c>
      <c r="C1185" s="97" t="s">
        <v>1142</v>
      </c>
      <c r="D1185" s="96" t="s">
        <v>1340</v>
      </c>
      <c r="E1185" s="98">
        <v>110</v>
      </c>
      <c r="F1185" s="99">
        <v>0</v>
      </c>
      <c r="G1185" s="98">
        <v>110</v>
      </c>
      <c r="H1185" s="98">
        <v>1304</v>
      </c>
      <c r="I1185" s="99">
        <v>2</v>
      </c>
      <c r="J1185" s="98">
        <v>1306</v>
      </c>
      <c r="K1185" s="100">
        <v>8.4229999999999999E-2</v>
      </c>
      <c r="M1185">
        <f t="shared" si="36"/>
        <v>0</v>
      </c>
      <c r="N1185">
        <f t="shared" si="37"/>
        <v>1.5313935681470138E-3</v>
      </c>
    </row>
    <row r="1186" spans="1:14" x14ac:dyDescent="0.2">
      <c r="A1186" s="96">
        <v>150165</v>
      </c>
      <c r="B1186" s="97" t="s">
        <v>1267</v>
      </c>
      <c r="C1186" s="97" t="s">
        <v>1142</v>
      </c>
      <c r="D1186" s="96" t="s">
        <v>1341</v>
      </c>
      <c r="E1186" s="98">
        <v>71</v>
      </c>
      <c r="F1186" s="99">
        <v>0</v>
      </c>
      <c r="G1186" s="98">
        <v>71</v>
      </c>
      <c r="H1186" s="98">
        <v>643</v>
      </c>
      <c r="I1186" s="99">
        <v>0</v>
      </c>
      <c r="J1186" s="98">
        <v>643</v>
      </c>
      <c r="K1186" s="100">
        <v>0.11042</v>
      </c>
      <c r="M1186">
        <f t="shared" si="36"/>
        <v>0</v>
      </c>
      <c r="N1186">
        <f t="shared" si="37"/>
        <v>0</v>
      </c>
    </row>
    <row r="1187" spans="1:14" x14ac:dyDescent="0.2">
      <c r="A1187" s="96">
        <v>150166</v>
      </c>
      <c r="B1187" s="97" t="s">
        <v>1267</v>
      </c>
      <c r="C1187" s="97" t="s">
        <v>1142</v>
      </c>
      <c r="D1187" s="96" t="s">
        <v>1342</v>
      </c>
      <c r="E1187" s="98">
        <v>33</v>
      </c>
      <c r="F1187" s="99">
        <v>0</v>
      </c>
      <c r="G1187" s="98">
        <v>33</v>
      </c>
      <c r="H1187" s="98">
        <v>235</v>
      </c>
      <c r="I1187" s="99">
        <v>0</v>
      </c>
      <c r="J1187" s="98">
        <v>235</v>
      </c>
      <c r="K1187" s="100">
        <v>0.14043</v>
      </c>
      <c r="M1187">
        <f t="shared" si="36"/>
        <v>0</v>
      </c>
      <c r="N1187">
        <f t="shared" si="37"/>
        <v>0</v>
      </c>
    </row>
    <row r="1188" spans="1:14" x14ac:dyDescent="0.2">
      <c r="A1188" s="96">
        <v>160001</v>
      </c>
      <c r="B1188" s="97" t="s">
        <v>207</v>
      </c>
      <c r="C1188" s="97" t="s">
        <v>1343</v>
      </c>
      <c r="D1188" s="96" t="s">
        <v>1344</v>
      </c>
      <c r="E1188" s="98">
        <v>147</v>
      </c>
      <c r="F1188" s="99">
        <v>0</v>
      </c>
      <c r="G1188" s="98">
        <v>147</v>
      </c>
      <c r="H1188" s="98">
        <v>5714</v>
      </c>
      <c r="I1188" s="99">
        <v>0</v>
      </c>
      <c r="J1188" s="98">
        <v>5714</v>
      </c>
      <c r="K1188" s="100">
        <v>2.5729999999999999E-2</v>
      </c>
      <c r="M1188">
        <f t="shared" si="36"/>
        <v>0</v>
      </c>
      <c r="N1188">
        <f t="shared" si="37"/>
        <v>0</v>
      </c>
    </row>
    <row r="1189" spans="1:14" x14ac:dyDescent="0.2">
      <c r="A1189" s="96">
        <v>160005</v>
      </c>
      <c r="B1189" s="97" t="s">
        <v>161</v>
      </c>
      <c r="C1189" s="97" t="s">
        <v>1343</v>
      </c>
      <c r="D1189" s="96" t="s">
        <v>1345</v>
      </c>
      <c r="E1189" s="98">
        <v>86</v>
      </c>
      <c r="F1189" s="99">
        <v>0</v>
      </c>
      <c r="G1189" s="98">
        <v>86</v>
      </c>
      <c r="H1189" s="98">
        <v>5275</v>
      </c>
      <c r="I1189" s="99">
        <v>0</v>
      </c>
      <c r="J1189" s="98">
        <v>5275</v>
      </c>
      <c r="K1189" s="100">
        <v>1.6299999999999999E-2</v>
      </c>
      <c r="M1189">
        <f t="shared" si="36"/>
        <v>0</v>
      </c>
      <c r="N1189">
        <f t="shared" si="37"/>
        <v>0</v>
      </c>
    </row>
    <row r="1190" spans="1:14" x14ac:dyDescent="0.2">
      <c r="A1190" s="96">
        <v>160008</v>
      </c>
      <c r="B1190" s="97" t="s">
        <v>207</v>
      </c>
      <c r="C1190" s="97" t="s">
        <v>1343</v>
      </c>
      <c r="D1190" s="96" t="s">
        <v>1346</v>
      </c>
      <c r="E1190" s="98">
        <v>250</v>
      </c>
      <c r="F1190" s="99">
        <v>0</v>
      </c>
      <c r="G1190" s="98">
        <v>250</v>
      </c>
      <c r="H1190" s="98">
        <v>4625</v>
      </c>
      <c r="I1190" s="99">
        <v>0</v>
      </c>
      <c r="J1190" s="98">
        <v>4625</v>
      </c>
      <c r="K1190" s="100">
        <v>5.4050000000000001E-2</v>
      </c>
      <c r="M1190">
        <f t="shared" si="36"/>
        <v>0</v>
      </c>
      <c r="N1190">
        <f t="shared" si="37"/>
        <v>0</v>
      </c>
    </row>
    <row r="1191" spans="1:14" x14ac:dyDescent="0.2">
      <c r="A1191" s="96">
        <v>160013</v>
      </c>
      <c r="B1191" s="97" t="s">
        <v>1347</v>
      </c>
      <c r="C1191" s="97" t="s">
        <v>1343</v>
      </c>
      <c r="D1191" s="96" t="s">
        <v>1348</v>
      </c>
      <c r="E1191" s="98">
        <v>243</v>
      </c>
      <c r="F1191" s="99">
        <v>0</v>
      </c>
      <c r="G1191" s="98">
        <v>243</v>
      </c>
      <c r="H1191" s="98">
        <v>3665</v>
      </c>
      <c r="I1191" s="99">
        <v>0</v>
      </c>
      <c r="J1191" s="98">
        <v>3665</v>
      </c>
      <c r="K1191" s="100">
        <v>6.6299999999999998E-2</v>
      </c>
      <c r="M1191">
        <f t="shared" si="36"/>
        <v>0</v>
      </c>
      <c r="N1191">
        <f t="shared" si="37"/>
        <v>0</v>
      </c>
    </row>
    <row r="1192" spans="1:14" x14ac:dyDescent="0.2">
      <c r="A1192" s="96">
        <v>160016</v>
      </c>
      <c r="B1192" s="97" t="s">
        <v>207</v>
      </c>
      <c r="C1192" s="97" t="s">
        <v>1343</v>
      </c>
      <c r="D1192" s="96" t="s">
        <v>1349</v>
      </c>
      <c r="E1192" s="98">
        <v>866</v>
      </c>
      <c r="F1192" s="99">
        <v>5</v>
      </c>
      <c r="G1192" s="98">
        <v>871</v>
      </c>
      <c r="H1192" s="98">
        <v>17004</v>
      </c>
      <c r="I1192" s="99">
        <v>203</v>
      </c>
      <c r="J1192" s="98">
        <v>17207</v>
      </c>
      <c r="K1192" s="100">
        <v>5.0619999999999998E-2</v>
      </c>
      <c r="M1192">
        <f t="shared" si="36"/>
        <v>5.7405281285878304E-3</v>
      </c>
      <c r="N1192">
        <f t="shared" si="37"/>
        <v>1.1797524263381182E-2</v>
      </c>
    </row>
    <row r="1193" spans="1:14" x14ac:dyDescent="0.2">
      <c r="A1193" s="96">
        <v>160024</v>
      </c>
      <c r="B1193" s="97" t="s">
        <v>1347</v>
      </c>
      <c r="C1193" s="97" t="s">
        <v>1343</v>
      </c>
      <c r="D1193" s="96" t="s">
        <v>1350</v>
      </c>
      <c r="E1193" s="98">
        <v>923</v>
      </c>
      <c r="F1193" s="99">
        <v>76</v>
      </c>
      <c r="G1193" s="98">
        <v>999</v>
      </c>
      <c r="H1193" s="98">
        <v>16373</v>
      </c>
      <c r="I1193" s="99">
        <v>1806</v>
      </c>
      <c r="J1193" s="98">
        <v>18179</v>
      </c>
      <c r="K1193" s="100">
        <v>5.4949999999999999E-2</v>
      </c>
      <c r="M1193">
        <f t="shared" si="36"/>
        <v>7.6076076076076082E-2</v>
      </c>
      <c r="N1193">
        <f t="shared" si="37"/>
        <v>9.9345398536773197E-2</v>
      </c>
    </row>
    <row r="1194" spans="1:14" x14ac:dyDescent="0.2">
      <c r="A1194" s="96">
        <v>160028</v>
      </c>
      <c r="B1194" s="97" t="s">
        <v>168</v>
      </c>
      <c r="C1194" s="97" t="s">
        <v>1343</v>
      </c>
      <c r="D1194" s="96" t="s">
        <v>1351</v>
      </c>
      <c r="E1194" s="98">
        <v>1371</v>
      </c>
      <c r="F1194" s="99">
        <v>0</v>
      </c>
      <c r="G1194" s="98">
        <v>1371</v>
      </c>
      <c r="H1194" s="98">
        <v>12938</v>
      </c>
      <c r="I1194" s="99">
        <v>2</v>
      </c>
      <c r="J1194" s="98">
        <v>12940</v>
      </c>
      <c r="K1194" s="100">
        <v>0.10595</v>
      </c>
      <c r="M1194">
        <f t="shared" si="36"/>
        <v>0</v>
      </c>
      <c r="N1194">
        <f t="shared" si="37"/>
        <v>1.545595054095827E-4</v>
      </c>
    </row>
    <row r="1195" spans="1:14" x14ac:dyDescent="0.2">
      <c r="A1195" s="96">
        <v>160029</v>
      </c>
      <c r="B1195" s="97" t="s">
        <v>1347</v>
      </c>
      <c r="C1195" s="97" t="s">
        <v>1343</v>
      </c>
      <c r="D1195" s="96" t="s">
        <v>548</v>
      </c>
      <c r="E1195" s="98">
        <v>394</v>
      </c>
      <c r="F1195" s="99">
        <v>44</v>
      </c>
      <c r="G1195" s="98">
        <v>438</v>
      </c>
      <c r="H1195" s="98">
        <v>20898</v>
      </c>
      <c r="I1195" s="99">
        <v>1247</v>
      </c>
      <c r="J1195" s="98">
        <v>22145</v>
      </c>
      <c r="K1195" s="100">
        <v>1.9779999999999999E-2</v>
      </c>
      <c r="M1195">
        <f t="shared" si="36"/>
        <v>0.1004566210045662</v>
      </c>
      <c r="N1195">
        <f t="shared" si="37"/>
        <v>5.6310679611650483E-2</v>
      </c>
    </row>
    <row r="1196" spans="1:14" x14ac:dyDescent="0.2">
      <c r="A1196" s="96">
        <v>160030</v>
      </c>
      <c r="B1196" s="97" t="s">
        <v>496</v>
      </c>
      <c r="C1196" s="97" t="s">
        <v>1343</v>
      </c>
      <c r="D1196" s="96" t="s">
        <v>1352</v>
      </c>
      <c r="E1196" s="98">
        <v>620</v>
      </c>
      <c r="F1196" s="99">
        <v>0</v>
      </c>
      <c r="G1196" s="98">
        <v>620</v>
      </c>
      <c r="H1196" s="98">
        <v>19070</v>
      </c>
      <c r="I1196" s="99">
        <v>4</v>
      </c>
      <c r="J1196" s="98">
        <v>19074</v>
      </c>
      <c r="K1196" s="100">
        <v>3.2500000000000001E-2</v>
      </c>
      <c r="M1196">
        <f t="shared" si="36"/>
        <v>0</v>
      </c>
      <c r="N1196">
        <f t="shared" si="37"/>
        <v>2.097095522701059E-4</v>
      </c>
    </row>
    <row r="1197" spans="1:14" x14ac:dyDescent="0.2">
      <c r="A1197" s="96">
        <v>160032</v>
      </c>
      <c r="B1197" s="97" t="s">
        <v>1347</v>
      </c>
      <c r="C1197" s="97" t="s">
        <v>1343</v>
      </c>
      <c r="D1197" s="96" t="s">
        <v>1353</v>
      </c>
      <c r="E1197" s="98">
        <v>154</v>
      </c>
      <c r="F1197" s="99">
        <v>0</v>
      </c>
      <c r="G1197" s="98">
        <v>154</v>
      </c>
      <c r="H1197" s="98">
        <v>4974</v>
      </c>
      <c r="I1197" s="99">
        <v>0</v>
      </c>
      <c r="J1197" s="98">
        <v>4974</v>
      </c>
      <c r="K1197" s="100">
        <v>3.0960000000000001E-2</v>
      </c>
      <c r="M1197">
        <f t="shared" si="36"/>
        <v>0</v>
      </c>
      <c r="N1197">
        <f t="shared" si="37"/>
        <v>0</v>
      </c>
    </row>
    <row r="1198" spans="1:14" x14ac:dyDescent="0.2">
      <c r="A1198" s="96">
        <v>160033</v>
      </c>
      <c r="B1198" s="97" t="s">
        <v>207</v>
      </c>
      <c r="C1198" s="97" t="s">
        <v>1343</v>
      </c>
      <c r="D1198" s="96" t="s">
        <v>1354</v>
      </c>
      <c r="E1198" s="98">
        <v>2344</v>
      </c>
      <c r="F1198" s="99">
        <v>36</v>
      </c>
      <c r="G1198" s="98">
        <v>2380</v>
      </c>
      <c r="H1198" s="98">
        <v>39592</v>
      </c>
      <c r="I1198" s="99">
        <v>2317</v>
      </c>
      <c r="J1198" s="98">
        <v>41909</v>
      </c>
      <c r="K1198" s="100">
        <v>5.679E-2</v>
      </c>
      <c r="M1198">
        <f t="shared" si="36"/>
        <v>1.5126050420168067E-2</v>
      </c>
      <c r="N1198">
        <f t="shared" si="37"/>
        <v>5.5286453983631204E-2</v>
      </c>
    </row>
    <row r="1199" spans="1:14" x14ac:dyDescent="0.2">
      <c r="A1199" s="96">
        <v>160040</v>
      </c>
      <c r="B1199" s="97" t="s">
        <v>1347</v>
      </c>
      <c r="C1199" s="97" t="s">
        <v>1343</v>
      </c>
      <c r="D1199" s="96" t="s">
        <v>1355</v>
      </c>
      <c r="E1199" s="98">
        <v>47</v>
      </c>
      <c r="F1199" s="99">
        <v>0</v>
      </c>
      <c r="G1199" s="98">
        <v>47</v>
      </c>
      <c r="H1199" s="98">
        <v>2660</v>
      </c>
      <c r="I1199" s="99">
        <v>101</v>
      </c>
      <c r="J1199" s="98">
        <v>2761</v>
      </c>
      <c r="K1199" s="100">
        <v>1.702E-2</v>
      </c>
      <c r="M1199">
        <f t="shared" si="36"/>
        <v>0</v>
      </c>
      <c r="N1199">
        <f t="shared" si="37"/>
        <v>3.6580948931546543E-2</v>
      </c>
    </row>
    <row r="1200" spans="1:14" x14ac:dyDescent="0.2">
      <c r="A1200" s="96">
        <v>160045</v>
      </c>
      <c r="B1200" s="97" t="s">
        <v>207</v>
      </c>
      <c r="C1200" s="97" t="s">
        <v>1343</v>
      </c>
      <c r="D1200" s="96" t="s">
        <v>1356</v>
      </c>
      <c r="E1200" s="98">
        <v>665</v>
      </c>
      <c r="F1200" s="99">
        <v>38</v>
      </c>
      <c r="G1200" s="98">
        <v>703</v>
      </c>
      <c r="H1200" s="98">
        <v>24276</v>
      </c>
      <c r="I1200" s="99">
        <v>2011</v>
      </c>
      <c r="J1200" s="98">
        <v>26287</v>
      </c>
      <c r="K1200" s="100">
        <v>2.674E-2</v>
      </c>
      <c r="M1200">
        <f t="shared" si="36"/>
        <v>5.4054054054054057E-2</v>
      </c>
      <c r="N1200">
        <f t="shared" si="37"/>
        <v>7.6501692851980066E-2</v>
      </c>
    </row>
    <row r="1201" spans="1:14" x14ac:dyDescent="0.2">
      <c r="A1201" s="96">
        <v>160047</v>
      </c>
      <c r="B1201" s="97" t="s">
        <v>1347</v>
      </c>
      <c r="C1201" s="97" t="s">
        <v>1343</v>
      </c>
      <c r="D1201" s="96" t="s">
        <v>1357</v>
      </c>
      <c r="E1201" s="98">
        <v>539</v>
      </c>
      <c r="F1201" s="99">
        <v>7</v>
      </c>
      <c r="G1201" s="98">
        <v>546</v>
      </c>
      <c r="H1201" s="98">
        <v>12126</v>
      </c>
      <c r="I1201" s="99">
        <v>2349</v>
      </c>
      <c r="J1201" s="98">
        <v>14475</v>
      </c>
      <c r="K1201" s="100">
        <v>3.7719999999999997E-2</v>
      </c>
      <c r="M1201">
        <f t="shared" si="36"/>
        <v>1.282051282051282E-2</v>
      </c>
      <c r="N1201">
        <f t="shared" si="37"/>
        <v>0.16227979274611398</v>
      </c>
    </row>
    <row r="1202" spans="1:14" x14ac:dyDescent="0.2">
      <c r="A1202" s="96">
        <v>160057</v>
      </c>
      <c r="B1202" s="97" t="s">
        <v>207</v>
      </c>
      <c r="C1202" s="97" t="s">
        <v>1343</v>
      </c>
      <c r="D1202" s="96" t="s">
        <v>378</v>
      </c>
      <c r="E1202" s="98">
        <v>864</v>
      </c>
      <c r="F1202" s="99">
        <v>0</v>
      </c>
      <c r="G1202" s="98">
        <v>864</v>
      </c>
      <c r="H1202" s="98">
        <v>17051</v>
      </c>
      <c r="I1202" s="99">
        <v>412</v>
      </c>
      <c r="J1202" s="98">
        <v>17463</v>
      </c>
      <c r="K1202" s="100">
        <v>4.9480000000000003E-2</v>
      </c>
      <c r="M1202">
        <f t="shared" si="36"/>
        <v>0</v>
      </c>
      <c r="N1202">
        <f t="shared" si="37"/>
        <v>2.3592738933745635E-2</v>
      </c>
    </row>
    <row r="1203" spans="1:14" x14ac:dyDescent="0.2">
      <c r="A1203" s="96">
        <v>160058</v>
      </c>
      <c r="B1203" s="97" t="s">
        <v>207</v>
      </c>
      <c r="C1203" s="97" t="s">
        <v>1343</v>
      </c>
      <c r="D1203" s="96" t="s">
        <v>1358</v>
      </c>
      <c r="E1203" s="98">
        <v>3090</v>
      </c>
      <c r="F1203" s="99">
        <v>62</v>
      </c>
      <c r="G1203" s="98">
        <v>3152</v>
      </c>
      <c r="H1203" s="98">
        <v>47854</v>
      </c>
      <c r="I1203" s="99">
        <v>1969</v>
      </c>
      <c r="J1203" s="98">
        <v>49823</v>
      </c>
      <c r="K1203" s="100">
        <v>6.3259999999999997E-2</v>
      </c>
      <c r="M1203">
        <f t="shared" si="36"/>
        <v>1.967005076142132E-2</v>
      </c>
      <c r="N1203">
        <f t="shared" si="37"/>
        <v>3.9519900447584452E-2</v>
      </c>
    </row>
    <row r="1204" spans="1:14" x14ac:dyDescent="0.2">
      <c r="A1204" s="96">
        <v>160064</v>
      </c>
      <c r="B1204" s="97" t="s">
        <v>1347</v>
      </c>
      <c r="C1204" s="97" t="s">
        <v>1343</v>
      </c>
      <c r="D1204" s="96" t="s">
        <v>1359</v>
      </c>
      <c r="E1204" s="98">
        <v>1478</v>
      </c>
      <c r="F1204" s="99">
        <v>0</v>
      </c>
      <c r="G1204" s="98">
        <v>1478</v>
      </c>
      <c r="H1204" s="98">
        <v>25429</v>
      </c>
      <c r="I1204" s="99">
        <v>143</v>
      </c>
      <c r="J1204" s="98">
        <v>25572</v>
      </c>
      <c r="K1204" s="100">
        <v>5.7799999999999997E-2</v>
      </c>
      <c r="M1204">
        <f t="shared" si="36"/>
        <v>0</v>
      </c>
      <c r="N1204">
        <f t="shared" si="37"/>
        <v>5.5920538088534335E-3</v>
      </c>
    </row>
    <row r="1205" spans="1:14" x14ac:dyDescent="0.2">
      <c r="A1205" s="96">
        <v>160067</v>
      </c>
      <c r="B1205" s="97" t="s">
        <v>1347</v>
      </c>
      <c r="C1205" s="97" t="s">
        <v>1343</v>
      </c>
      <c r="D1205" s="96" t="s">
        <v>1360</v>
      </c>
      <c r="E1205" s="98">
        <v>736</v>
      </c>
      <c r="F1205" s="99">
        <v>8</v>
      </c>
      <c r="G1205" s="98">
        <v>744</v>
      </c>
      <c r="H1205" s="98">
        <v>13584</v>
      </c>
      <c r="I1205" s="99">
        <v>706</v>
      </c>
      <c r="J1205" s="98">
        <v>14290</v>
      </c>
      <c r="K1205" s="100">
        <v>5.2060000000000002E-2</v>
      </c>
      <c r="M1205">
        <f t="shared" si="36"/>
        <v>1.0752688172043012E-2</v>
      </c>
      <c r="N1205">
        <f t="shared" si="37"/>
        <v>4.940517844646606E-2</v>
      </c>
    </row>
    <row r="1206" spans="1:14" x14ac:dyDescent="0.2">
      <c r="A1206" s="96">
        <v>160069</v>
      </c>
      <c r="B1206" s="97" t="s">
        <v>1347</v>
      </c>
      <c r="C1206" s="97" t="s">
        <v>1343</v>
      </c>
      <c r="D1206" s="96" t="s">
        <v>1361</v>
      </c>
      <c r="E1206" s="98">
        <v>350</v>
      </c>
      <c r="F1206" s="99">
        <v>0</v>
      </c>
      <c r="G1206" s="98">
        <v>350</v>
      </c>
      <c r="H1206" s="98">
        <v>16445</v>
      </c>
      <c r="I1206" s="99">
        <v>4</v>
      </c>
      <c r="J1206" s="98">
        <v>16449</v>
      </c>
      <c r="K1206" s="100">
        <v>2.128E-2</v>
      </c>
      <c r="M1206">
        <f t="shared" si="36"/>
        <v>0</v>
      </c>
      <c r="N1206">
        <f t="shared" si="37"/>
        <v>2.4317587695300627E-4</v>
      </c>
    </row>
    <row r="1207" spans="1:14" x14ac:dyDescent="0.2">
      <c r="A1207" s="96">
        <v>160079</v>
      </c>
      <c r="B1207" s="97" t="s">
        <v>1347</v>
      </c>
      <c r="C1207" s="97" t="s">
        <v>1343</v>
      </c>
      <c r="D1207" s="96" t="s">
        <v>1362</v>
      </c>
      <c r="E1207" s="98">
        <v>774</v>
      </c>
      <c r="F1207" s="99">
        <v>0</v>
      </c>
      <c r="G1207" s="98">
        <v>774</v>
      </c>
      <c r="H1207" s="98">
        <v>22549</v>
      </c>
      <c r="I1207" s="99">
        <v>0</v>
      </c>
      <c r="J1207" s="98">
        <v>22549</v>
      </c>
      <c r="K1207" s="100">
        <v>3.4329999999999999E-2</v>
      </c>
      <c r="M1207">
        <f t="shared" si="36"/>
        <v>0</v>
      </c>
      <c r="N1207">
        <f t="shared" si="37"/>
        <v>0</v>
      </c>
    </row>
    <row r="1208" spans="1:14" x14ac:dyDescent="0.2">
      <c r="A1208" s="96">
        <v>160080</v>
      </c>
      <c r="B1208" s="97" t="s">
        <v>1347</v>
      </c>
      <c r="C1208" s="97" t="s">
        <v>1343</v>
      </c>
      <c r="D1208" s="96" t="s">
        <v>1363</v>
      </c>
      <c r="E1208" s="98">
        <v>543</v>
      </c>
      <c r="F1208" s="99">
        <v>0</v>
      </c>
      <c r="G1208" s="98">
        <v>543</v>
      </c>
      <c r="H1208" s="98">
        <v>13992</v>
      </c>
      <c r="I1208" s="99">
        <v>0</v>
      </c>
      <c r="J1208" s="98">
        <v>13992</v>
      </c>
      <c r="K1208" s="100">
        <v>3.8809999999999997E-2</v>
      </c>
      <c r="M1208">
        <f t="shared" si="36"/>
        <v>0</v>
      </c>
      <c r="N1208">
        <f t="shared" si="37"/>
        <v>0</v>
      </c>
    </row>
    <row r="1209" spans="1:14" x14ac:dyDescent="0.2">
      <c r="A1209" s="96">
        <v>160082</v>
      </c>
      <c r="B1209" s="97" t="s">
        <v>1347</v>
      </c>
      <c r="C1209" s="97" t="s">
        <v>1343</v>
      </c>
      <c r="D1209" s="96" t="s">
        <v>1364</v>
      </c>
      <c r="E1209" s="98">
        <v>1504</v>
      </c>
      <c r="F1209" s="99">
        <v>34</v>
      </c>
      <c r="G1209" s="98">
        <v>1538</v>
      </c>
      <c r="H1209" s="98">
        <v>52255</v>
      </c>
      <c r="I1209" s="99">
        <v>3477</v>
      </c>
      <c r="J1209" s="98">
        <v>55732</v>
      </c>
      <c r="K1209" s="100">
        <v>2.76E-2</v>
      </c>
      <c r="M1209">
        <f t="shared" si="36"/>
        <v>2.2106631989596878E-2</v>
      </c>
      <c r="N1209">
        <f t="shared" si="37"/>
        <v>6.2387856168807869E-2</v>
      </c>
    </row>
    <row r="1210" spans="1:14" x14ac:dyDescent="0.2">
      <c r="A1210" s="96">
        <v>160083</v>
      </c>
      <c r="B1210" s="97" t="s">
        <v>1347</v>
      </c>
      <c r="C1210" s="97" t="s">
        <v>1343</v>
      </c>
      <c r="D1210" s="96" t="s">
        <v>1365</v>
      </c>
      <c r="E1210" s="98">
        <v>3490</v>
      </c>
      <c r="F1210" s="99">
        <v>41</v>
      </c>
      <c r="G1210" s="98">
        <v>3531</v>
      </c>
      <c r="H1210" s="98">
        <v>68873</v>
      </c>
      <c r="I1210" s="99">
        <v>1265</v>
      </c>
      <c r="J1210" s="98">
        <v>70138</v>
      </c>
      <c r="K1210" s="100">
        <v>5.0340000000000003E-2</v>
      </c>
      <c r="M1210">
        <f t="shared" si="36"/>
        <v>1.1611441517983575E-2</v>
      </c>
      <c r="N1210">
        <f t="shared" si="37"/>
        <v>1.803587213778551E-2</v>
      </c>
    </row>
    <row r="1211" spans="1:14" x14ac:dyDescent="0.2">
      <c r="A1211" s="96">
        <v>160089</v>
      </c>
      <c r="B1211" s="97" t="s">
        <v>1366</v>
      </c>
      <c r="C1211" s="97" t="s">
        <v>1343</v>
      </c>
      <c r="D1211" s="96" t="s">
        <v>1367</v>
      </c>
      <c r="E1211" s="98">
        <v>660</v>
      </c>
      <c r="F1211" s="99">
        <v>0</v>
      </c>
      <c r="G1211" s="98">
        <v>660</v>
      </c>
      <c r="H1211" s="98">
        <v>9244</v>
      </c>
      <c r="I1211" s="99">
        <v>0</v>
      </c>
      <c r="J1211" s="98">
        <v>9244</v>
      </c>
      <c r="K1211" s="100">
        <v>7.1400000000000005E-2</v>
      </c>
      <c r="M1211">
        <f t="shared" si="36"/>
        <v>0</v>
      </c>
      <c r="N1211">
        <f t="shared" si="37"/>
        <v>0</v>
      </c>
    </row>
    <row r="1212" spans="1:14" x14ac:dyDescent="0.2">
      <c r="A1212" s="96">
        <v>160101</v>
      </c>
      <c r="B1212" s="97" t="s">
        <v>1347</v>
      </c>
      <c r="C1212" s="97" t="s">
        <v>1343</v>
      </c>
      <c r="D1212" s="96" t="s">
        <v>1368</v>
      </c>
      <c r="E1212" s="98">
        <v>312</v>
      </c>
      <c r="F1212" s="99">
        <v>0</v>
      </c>
      <c r="G1212" s="98">
        <v>312</v>
      </c>
      <c r="H1212" s="98">
        <v>1792</v>
      </c>
      <c r="I1212" s="99">
        <v>0</v>
      </c>
      <c r="J1212" s="98">
        <v>1792</v>
      </c>
      <c r="K1212" s="100">
        <v>0.17410999999999999</v>
      </c>
      <c r="M1212">
        <f t="shared" si="36"/>
        <v>0</v>
      </c>
      <c r="N1212">
        <f t="shared" si="37"/>
        <v>0</v>
      </c>
    </row>
    <row r="1213" spans="1:14" x14ac:dyDescent="0.2">
      <c r="A1213" s="96">
        <v>160104</v>
      </c>
      <c r="B1213" s="97" t="s">
        <v>207</v>
      </c>
      <c r="C1213" s="97" t="s">
        <v>1343</v>
      </c>
      <c r="D1213" s="96" t="s">
        <v>1369</v>
      </c>
      <c r="E1213" s="98">
        <v>161</v>
      </c>
      <c r="F1213" s="99">
        <v>4</v>
      </c>
      <c r="G1213" s="98">
        <v>165</v>
      </c>
      <c r="H1213" s="98">
        <v>5228</v>
      </c>
      <c r="I1213" s="99">
        <v>357</v>
      </c>
      <c r="J1213" s="98">
        <v>5585</v>
      </c>
      <c r="K1213" s="100">
        <v>2.954E-2</v>
      </c>
      <c r="M1213">
        <f t="shared" si="36"/>
        <v>2.4242424242424242E-2</v>
      </c>
      <c r="N1213">
        <f t="shared" si="37"/>
        <v>6.3921217547000891E-2</v>
      </c>
    </row>
    <row r="1214" spans="1:14" x14ac:dyDescent="0.2">
      <c r="A1214" s="96">
        <v>160110</v>
      </c>
      <c r="B1214" s="97" t="s">
        <v>1347</v>
      </c>
      <c r="C1214" s="97" t="s">
        <v>1343</v>
      </c>
      <c r="D1214" s="96" t="s">
        <v>1370</v>
      </c>
      <c r="E1214" s="98">
        <v>1427</v>
      </c>
      <c r="F1214" s="99">
        <v>18</v>
      </c>
      <c r="G1214" s="98">
        <v>1445</v>
      </c>
      <c r="H1214" s="98">
        <v>26157</v>
      </c>
      <c r="I1214" s="99">
        <v>1120</v>
      </c>
      <c r="J1214" s="98">
        <v>27277</v>
      </c>
      <c r="K1214" s="100">
        <v>5.2979999999999999E-2</v>
      </c>
      <c r="M1214">
        <f t="shared" si="36"/>
        <v>1.2456747404844291E-2</v>
      </c>
      <c r="N1214">
        <f t="shared" si="37"/>
        <v>4.1060233896689516E-2</v>
      </c>
    </row>
    <row r="1215" spans="1:14" x14ac:dyDescent="0.2">
      <c r="A1215" s="96">
        <v>160112</v>
      </c>
      <c r="B1215" s="97" t="s">
        <v>1366</v>
      </c>
      <c r="C1215" s="97" t="s">
        <v>1343</v>
      </c>
      <c r="D1215" s="96" t="s">
        <v>1371</v>
      </c>
      <c r="E1215" s="98">
        <v>149</v>
      </c>
      <c r="F1215" s="99">
        <v>0</v>
      </c>
      <c r="G1215" s="98">
        <v>149</v>
      </c>
      <c r="H1215" s="98">
        <v>6154</v>
      </c>
      <c r="I1215" s="99">
        <v>0</v>
      </c>
      <c r="J1215" s="98">
        <v>6154</v>
      </c>
      <c r="K1215" s="100">
        <v>2.4209999999999999E-2</v>
      </c>
      <c r="M1215">
        <f t="shared" si="36"/>
        <v>0</v>
      </c>
      <c r="N1215">
        <f t="shared" si="37"/>
        <v>0</v>
      </c>
    </row>
    <row r="1216" spans="1:14" x14ac:dyDescent="0.2">
      <c r="A1216" s="96">
        <v>160117</v>
      </c>
      <c r="B1216" s="97" t="s">
        <v>207</v>
      </c>
      <c r="C1216" s="97" t="s">
        <v>1343</v>
      </c>
      <c r="D1216" s="96" t="s">
        <v>1372</v>
      </c>
      <c r="E1216" s="98">
        <v>433</v>
      </c>
      <c r="F1216" s="99">
        <v>0</v>
      </c>
      <c r="G1216" s="98">
        <v>433</v>
      </c>
      <c r="H1216" s="98">
        <v>10056</v>
      </c>
      <c r="I1216" s="99">
        <v>338</v>
      </c>
      <c r="J1216" s="98">
        <v>10394</v>
      </c>
      <c r="K1216" s="100">
        <v>4.1660000000000003E-2</v>
      </c>
      <c r="M1216">
        <f t="shared" si="36"/>
        <v>0</v>
      </c>
      <c r="N1216">
        <f t="shared" si="37"/>
        <v>3.2518760823552047E-2</v>
      </c>
    </row>
    <row r="1217" spans="1:14" x14ac:dyDescent="0.2">
      <c r="A1217" s="96">
        <v>160122</v>
      </c>
      <c r="B1217" s="97" t="s">
        <v>207</v>
      </c>
      <c r="C1217" s="97" t="s">
        <v>1343</v>
      </c>
      <c r="D1217" s="96" t="s">
        <v>1373</v>
      </c>
      <c r="E1217" s="98">
        <v>95</v>
      </c>
      <c r="F1217" s="99">
        <v>0</v>
      </c>
      <c r="G1217" s="98">
        <v>95</v>
      </c>
      <c r="H1217" s="98">
        <v>3528</v>
      </c>
      <c r="I1217" s="99">
        <v>11</v>
      </c>
      <c r="J1217" s="98">
        <v>3539</v>
      </c>
      <c r="K1217" s="100">
        <v>2.6839999999999999E-2</v>
      </c>
      <c r="M1217">
        <f t="shared" si="36"/>
        <v>0</v>
      </c>
      <c r="N1217">
        <f t="shared" si="37"/>
        <v>3.1082226617688614E-3</v>
      </c>
    </row>
    <row r="1218" spans="1:14" x14ac:dyDescent="0.2">
      <c r="A1218" s="96">
        <v>160124</v>
      </c>
      <c r="B1218" s="97" t="s">
        <v>161</v>
      </c>
      <c r="C1218" s="97" t="s">
        <v>1343</v>
      </c>
      <c r="D1218" s="96" t="s">
        <v>1374</v>
      </c>
      <c r="E1218" s="98">
        <v>65</v>
      </c>
      <c r="F1218" s="99">
        <v>0</v>
      </c>
      <c r="G1218" s="98">
        <v>65</v>
      </c>
      <c r="H1218" s="98">
        <v>2960</v>
      </c>
      <c r="I1218" s="99">
        <v>0</v>
      </c>
      <c r="J1218" s="98">
        <v>2960</v>
      </c>
      <c r="K1218" s="100">
        <v>2.196E-2</v>
      </c>
      <c r="M1218">
        <f t="shared" si="36"/>
        <v>0</v>
      </c>
      <c r="N1218">
        <f t="shared" si="37"/>
        <v>0</v>
      </c>
    </row>
    <row r="1219" spans="1:14" x14ac:dyDescent="0.2">
      <c r="A1219" s="96">
        <v>160146</v>
      </c>
      <c r="B1219" s="97" t="s">
        <v>1347</v>
      </c>
      <c r="C1219" s="97" t="s">
        <v>1343</v>
      </c>
      <c r="D1219" s="96" t="s">
        <v>1129</v>
      </c>
      <c r="E1219" s="98">
        <v>419</v>
      </c>
      <c r="F1219" s="99">
        <v>38</v>
      </c>
      <c r="G1219" s="98">
        <v>457</v>
      </c>
      <c r="H1219" s="98">
        <v>11822</v>
      </c>
      <c r="I1219" s="99">
        <v>1401</v>
      </c>
      <c r="J1219" s="98">
        <v>13223</v>
      </c>
      <c r="K1219" s="100">
        <v>3.456E-2</v>
      </c>
      <c r="M1219">
        <f t="shared" si="36"/>
        <v>8.3150984682713341E-2</v>
      </c>
      <c r="N1219">
        <f t="shared" si="37"/>
        <v>0.10595175073735158</v>
      </c>
    </row>
    <row r="1220" spans="1:14" x14ac:dyDescent="0.2">
      <c r="A1220" s="96">
        <v>160147</v>
      </c>
      <c r="B1220" s="97" t="s">
        <v>161</v>
      </c>
      <c r="C1220" s="97" t="s">
        <v>1343</v>
      </c>
      <c r="D1220" s="96" t="s">
        <v>1375</v>
      </c>
      <c r="E1220" s="98">
        <v>103</v>
      </c>
      <c r="F1220" s="99">
        <v>0</v>
      </c>
      <c r="G1220" s="98">
        <v>103</v>
      </c>
      <c r="H1220" s="98">
        <v>3904</v>
      </c>
      <c r="I1220" s="99">
        <v>0</v>
      </c>
      <c r="J1220" s="98">
        <v>3904</v>
      </c>
      <c r="K1220" s="100">
        <v>2.6380000000000001E-2</v>
      </c>
      <c r="M1220">
        <f t="shared" ref="M1220:M1283" si="38">F1220/G1220</f>
        <v>0</v>
      </c>
      <c r="N1220">
        <f t="shared" ref="N1220:N1283" si="39">I1220/J1220</f>
        <v>0</v>
      </c>
    </row>
    <row r="1221" spans="1:14" x14ac:dyDescent="0.2">
      <c r="A1221" s="96">
        <v>160153</v>
      </c>
      <c r="B1221" s="97" t="s">
        <v>1347</v>
      </c>
      <c r="C1221" s="97" t="s">
        <v>1343</v>
      </c>
      <c r="D1221" s="96" t="s">
        <v>1376</v>
      </c>
      <c r="E1221" s="98">
        <v>1384</v>
      </c>
      <c r="F1221" s="99">
        <v>79</v>
      </c>
      <c r="G1221" s="98">
        <v>1463</v>
      </c>
      <c r="H1221" s="98">
        <v>25980</v>
      </c>
      <c r="I1221" s="99">
        <v>2408</v>
      </c>
      <c r="J1221" s="98">
        <v>28388</v>
      </c>
      <c r="K1221" s="100">
        <v>5.1540000000000002E-2</v>
      </c>
      <c r="M1221">
        <f t="shared" si="38"/>
        <v>5.3998632946001365E-2</v>
      </c>
      <c r="N1221">
        <f t="shared" si="39"/>
        <v>8.4824573763562075E-2</v>
      </c>
    </row>
    <row r="1222" spans="1:14" x14ac:dyDescent="0.2">
      <c r="A1222" s="96">
        <v>160155</v>
      </c>
      <c r="B1222" s="97" t="s">
        <v>168</v>
      </c>
      <c r="C1222" s="97" t="s">
        <v>1343</v>
      </c>
      <c r="D1222" s="96" t="s">
        <v>1377</v>
      </c>
      <c r="E1222" s="98">
        <v>50</v>
      </c>
      <c r="F1222" s="99">
        <v>0</v>
      </c>
      <c r="G1222" s="98">
        <v>50</v>
      </c>
      <c r="H1222" s="98">
        <v>486</v>
      </c>
      <c r="I1222" s="99">
        <v>0</v>
      </c>
      <c r="J1222" s="98">
        <v>486</v>
      </c>
      <c r="K1222" s="100">
        <v>0.10288</v>
      </c>
      <c r="M1222">
        <f t="shared" si="38"/>
        <v>0</v>
      </c>
      <c r="N1222">
        <f t="shared" si="39"/>
        <v>0</v>
      </c>
    </row>
    <row r="1223" spans="1:14" x14ac:dyDescent="0.2">
      <c r="A1223" s="96">
        <v>170001</v>
      </c>
      <c r="B1223" s="97" t="s">
        <v>1119</v>
      </c>
      <c r="C1223" s="97" t="s">
        <v>1343</v>
      </c>
      <c r="D1223" s="96" t="s">
        <v>1378</v>
      </c>
      <c r="E1223" s="98">
        <v>230</v>
      </c>
      <c r="F1223" s="99">
        <v>0</v>
      </c>
      <c r="G1223" s="98">
        <v>230</v>
      </c>
      <c r="H1223" s="98">
        <v>8656</v>
      </c>
      <c r="I1223" s="99">
        <v>0</v>
      </c>
      <c r="J1223" s="98">
        <v>8656</v>
      </c>
      <c r="K1223" s="100">
        <v>2.657E-2</v>
      </c>
      <c r="M1223">
        <f t="shared" si="38"/>
        <v>0</v>
      </c>
      <c r="N1223">
        <f t="shared" si="39"/>
        <v>0</v>
      </c>
    </row>
    <row r="1224" spans="1:14" x14ac:dyDescent="0.2">
      <c r="A1224" s="96">
        <v>170006</v>
      </c>
      <c r="B1224" s="97" t="s">
        <v>1119</v>
      </c>
      <c r="C1224" s="97" t="s">
        <v>1343</v>
      </c>
      <c r="D1224" s="96" t="s">
        <v>1379</v>
      </c>
      <c r="E1224" s="98">
        <v>666</v>
      </c>
      <c r="F1224" s="99">
        <v>0</v>
      </c>
      <c r="G1224" s="98">
        <v>666</v>
      </c>
      <c r="H1224" s="98">
        <v>10651</v>
      </c>
      <c r="I1224" s="99">
        <v>0</v>
      </c>
      <c r="J1224" s="98">
        <v>10651</v>
      </c>
      <c r="K1224" s="100">
        <v>6.2530000000000002E-2</v>
      </c>
      <c r="M1224">
        <f t="shared" si="38"/>
        <v>0</v>
      </c>
      <c r="N1224">
        <f t="shared" si="39"/>
        <v>0</v>
      </c>
    </row>
    <row r="1225" spans="1:14" x14ac:dyDescent="0.2">
      <c r="A1225" s="96">
        <v>170009</v>
      </c>
      <c r="B1225" s="97" t="s">
        <v>1119</v>
      </c>
      <c r="C1225" s="97" t="s">
        <v>1343</v>
      </c>
      <c r="D1225" s="96" t="s">
        <v>1380</v>
      </c>
      <c r="E1225" s="98">
        <v>148</v>
      </c>
      <c r="F1225" s="99">
        <v>0</v>
      </c>
      <c r="G1225" s="98">
        <v>148</v>
      </c>
      <c r="H1225" s="98">
        <v>4004</v>
      </c>
      <c r="I1225" s="99">
        <v>0</v>
      </c>
      <c r="J1225" s="98">
        <v>4004</v>
      </c>
      <c r="K1225" s="100">
        <v>3.696E-2</v>
      </c>
      <c r="M1225">
        <f t="shared" si="38"/>
        <v>0</v>
      </c>
      <c r="N1225">
        <f t="shared" si="39"/>
        <v>0</v>
      </c>
    </row>
    <row r="1226" spans="1:14" x14ac:dyDescent="0.2">
      <c r="A1226" s="96">
        <v>170010</v>
      </c>
      <c r="B1226" s="97" t="s">
        <v>1119</v>
      </c>
      <c r="C1226" s="97" t="s">
        <v>1343</v>
      </c>
      <c r="D1226" s="96" t="s">
        <v>1381</v>
      </c>
      <c r="E1226" s="98">
        <v>142</v>
      </c>
      <c r="F1226" s="99">
        <v>0</v>
      </c>
      <c r="G1226" s="98">
        <v>142</v>
      </c>
      <c r="H1226" s="98">
        <v>3241</v>
      </c>
      <c r="I1226" s="99">
        <v>16</v>
      </c>
      <c r="J1226" s="98">
        <v>3257</v>
      </c>
      <c r="K1226" s="100">
        <v>4.36E-2</v>
      </c>
      <c r="M1226">
        <f t="shared" si="38"/>
        <v>0</v>
      </c>
      <c r="N1226">
        <f t="shared" si="39"/>
        <v>4.9124961621123736E-3</v>
      </c>
    </row>
    <row r="1227" spans="1:14" x14ac:dyDescent="0.2">
      <c r="A1227" s="96">
        <v>170012</v>
      </c>
      <c r="B1227" s="97" t="s">
        <v>1119</v>
      </c>
      <c r="C1227" s="97" t="s">
        <v>1343</v>
      </c>
      <c r="D1227" s="96" t="s">
        <v>1382</v>
      </c>
      <c r="E1227" s="98">
        <v>615</v>
      </c>
      <c r="F1227" s="99">
        <v>0</v>
      </c>
      <c r="G1227" s="98">
        <v>615</v>
      </c>
      <c r="H1227" s="98">
        <v>18377</v>
      </c>
      <c r="I1227" s="99">
        <v>931</v>
      </c>
      <c r="J1227" s="98">
        <v>19308</v>
      </c>
      <c r="K1227" s="100">
        <v>3.1850000000000003E-2</v>
      </c>
      <c r="M1227">
        <f t="shared" si="38"/>
        <v>0</v>
      </c>
      <c r="N1227">
        <f t="shared" si="39"/>
        <v>4.8218355085974725E-2</v>
      </c>
    </row>
    <row r="1228" spans="1:14" x14ac:dyDescent="0.2">
      <c r="A1228" s="96">
        <v>170013</v>
      </c>
      <c r="B1228" s="97" t="s">
        <v>1119</v>
      </c>
      <c r="C1228" s="97" t="s">
        <v>1343</v>
      </c>
      <c r="D1228" s="96" t="s">
        <v>1383</v>
      </c>
      <c r="E1228" s="98">
        <v>385</v>
      </c>
      <c r="F1228" s="99">
        <v>0</v>
      </c>
      <c r="G1228" s="98">
        <v>385</v>
      </c>
      <c r="H1228" s="98">
        <v>15013</v>
      </c>
      <c r="I1228" s="99">
        <v>0</v>
      </c>
      <c r="J1228" s="98">
        <v>15013</v>
      </c>
      <c r="K1228" s="100">
        <v>2.564E-2</v>
      </c>
      <c r="M1228">
        <f t="shared" si="38"/>
        <v>0</v>
      </c>
      <c r="N1228">
        <f t="shared" si="39"/>
        <v>0</v>
      </c>
    </row>
    <row r="1229" spans="1:14" x14ac:dyDescent="0.2">
      <c r="A1229" s="96">
        <v>170014</v>
      </c>
      <c r="B1229" s="97" t="s">
        <v>1119</v>
      </c>
      <c r="C1229" s="97" t="s">
        <v>1343</v>
      </c>
      <c r="D1229" s="96" t="s">
        <v>1384</v>
      </c>
      <c r="E1229" s="98">
        <v>188</v>
      </c>
      <c r="F1229" s="99">
        <v>0</v>
      </c>
      <c r="G1229" s="98">
        <v>188</v>
      </c>
      <c r="H1229" s="98">
        <v>3904</v>
      </c>
      <c r="I1229" s="99">
        <v>0</v>
      </c>
      <c r="J1229" s="98">
        <v>3904</v>
      </c>
      <c r="K1229" s="100">
        <v>4.8160000000000001E-2</v>
      </c>
      <c r="M1229">
        <f t="shared" si="38"/>
        <v>0</v>
      </c>
      <c r="N1229">
        <f t="shared" si="39"/>
        <v>0</v>
      </c>
    </row>
    <row r="1230" spans="1:14" x14ac:dyDescent="0.2">
      <c r="A1230" s="96">
        <v>170016</v>
      </c>
      <c r="B1230" s="97" t="s">
        <v>1119</v>
      </c>
      <c r="C1230" s="97" t="s">
        <v>1343</v>
      </c>
      <c r="D1230" s="96" t="s">
        <v>1385</v>
      </c>
      <c r="E1230" s="98">
        <v>1174</v>
      </c>
      <c r="F1230" s="99">
        <v>0</v>
      </c>
      <c r="G1230" s="98">
        <v>1174</v>
      </c>
      <c r="H1230" s="98">
        <v>24500</v>
      </c>
      <c r="I1230" s="99">
        <v>312</v>
      </c>
      <c r="J1230" s="98">
        <v>24812</v>
      </c>
      <c r="K1230" s="100">
        <v>4.7320000000000001E-2</v>
      </c>
      <c r="M1230">
        <f t="shared" si="38"/>
        <v>0</v>
      </c>
      <c r="N1230">
        <f t="shared" si="39"/>
        <v>1.2574560696437209E-2</v>
      </c>
    </row>
    <row r="1231" spans="1:14" x14ac:dyDescent="0.2">
      <c r="A1231" s="96">
        <v>170017</v>
      </c>
      <c r="B1231" s="97" t="s">
        <v>1119</v>
      </c>
      <c r="C1231" s="97" t="s">
        <v>1343</v>
      </c>
      <c r="D1231" s="96" t="s">
        <v>1386</v>
      </c>
      <c r="E1231" s="98">
        <v>237</v>
      </c>
      <c r="F1231" s="99">
        <v>0</v>
      </c>
      <c r="G1231" s="98">
        <v>237</v>
      </c>
      <c r="H1231" s="98">
        <v>4525</v>
      </c>
      <c r="I1231" s="99">
        <v>22</v>
      </c>
      <c r="J1231" s="98">
        <v>4547</v>
      </c>
      <c r="K1231" s="100">
        <v>5.212E-2</v>
      </c>
      <c r="M1231">
        <f t="shared" si="38"/>
        <v>0</v>
      </c>
      <c r="N1231">
        <f t="shared" si="39"/>
        <v>4.8383549593138337E-3</v>
      </c>
    </row>
    <row r="1232" spans="1:14" x14ac:dyDescent="0.2">
      <c r="A1232" s="96">
        <v>170020</v>
      </c>
      <c r="B1232" s="97" t="s">
        <v>1119</v>
      </c>
      <c r="C1232" s="97" t="s">
        <v>1343</v>
      </c>
      <c r="D1232" s="96" t="s">
        <v>1387</v>
      </c>
      <c r="E1232" s="98">
        <v>958</v>
      </c>
      <c r="F1232" s="99">
        <v>7</v>
      </c>
      <c r="G1232" s="98">
        <v>965</v>
      </c>
      <c r="H1232" s="98">
        <v>26823</v>
      </c>
      <c r="I1232" s="99">
        <v>348</v>
      </c>
      <c r="J1232" s="98">
        <v>27171</v>
      </c>
      <c r="K1232" s="100">
        <v>3.5520000000000003E-2</v>
      </c>
      <c r="M1232">
        <f t="shared" si="38"/>
        <v>7.2538860103626944E-3</v>
      </c>
      <c r="N1232">
        <f t="shared" si="39"/>
        <v>1.2807772993264879E-2</v>
      </c>
    </row>
    <row r="1233" spans="1:14" x14ac:dyDescent="0.2">
      <c r="A1233" s="96">
        <v>170023</v>
      </c>
      <c r="B1233" s="97" t="s">
        <v>1119</v>
      </c>
      <c r="C1233" s="97" t="s">
        <v>1343</v>
      </c>
      <c r="D1233" s="96" t="s">
        <v>1388</v>
      </c>
      <c r="E1233" s="98">
        <v>344</v>
      </c>
      <c r="F1233" s="99">
        <v>0</v>
      </c>
      <c r="G1233" s="98">
        <v>344</v>
      </c>
      <c r="H1233" s="98">
        <v>6809</v>
      </c>
      <c r="I1233" s="99">
        <v>0</v>
      </c>
      <c r="J1233" s="98">
        <v>6809</v>
      </c>
      <c r="K1233" s="100">
        <v>5.0520000000000002E-2</v>
      </c>
      <c r="M1233">
        <f t="shared" si="38"/>
        <v>0</v>
      </c>
      <c r="N1233">
        <f t="shared" si="39"/>
        <v>0</v>
      </c>
    </row>
    <row r="1234" spans="1:14" x14ac:dyDescent="0.2">
      <c r="A1234" s="96">
        <v>170027</v>
      </c>
      <c r="B1234" s="97" t="s">
        <v>1119</v>
      </c>
      <c r="C1234" s="97" t="s">
        <v>1343</v>
      </c>
      <c r="D1234" s="96" t="s">
        <v>1389</v>
      </c>
      <c r="E1234" s="98">
        <v>47</v>
      </c>
      <c r="F1234" s="99">
        <v>0</v>
      </c>
      <c r="G1234" s="98">
        <v>47</v>
      </c>
      <c r="H1234" s="98">
        <v>4316</v>
      </c>
      <c r="I1234" s="99">
        <v>0</v>
      </c>
      <c r="J1234" s="98">
        <v>4316</v>
      </c>
      <c r="K1234" s="100">
        <v>1.089E-2</v>
      </c>
      <c r="M1234">
        <f t="shared" si="38"/>
        <v>0</v>
      </c>
      <c r="N1234">
        <f t="shared" si="39"/>
        <v>0</v>
      </c>
    </row>
    <row r="1235" spans="1:14" x14ac:dyDescent="0.2">
      <c r="A1235" s="96">
        <v>170033</v>
      </c>
      <c r="B1235" s="97" t="s">
        <v>1119</v>
      </c>
      <c r="C1235" s="97" t="s">
        <v>1343</v>
      </c>
      <c r="D1235" s="96" t="s">
        <v>1390</v>
      </c>
      <c r="E1235" s="98">
        <v>113</v>
      </c>
      <c r="F1235" s="99">
        <v>0</v>
      </c>
      <c r="G1235" s="98">
        <v>113</v>
      </c>
      <c r="H1235" s="98">
        <v>4107</v>
      </c>
      <c r="I1235" s="99">
        <v>0</v>
      </c>
      <c r="J1235" s="98">
        <v>4107</v>
      </c>
      <c r="K1235" s="100">
        <v>2.751E-2</v>
      </c>
      <c r="M1235">
        <f t="shared" si="38"/>
        <v>0</v>
      </c>
      <c r="N1235">
        <f t="shared" si="39"/>
        <v>0</v>
      </c>
    </row>
    <row r="1236" spans="1:14" x14ac:dyDescent="0.2">
      <c r="A1236" s="96">
        <v>170039</v>
      </c>
      <c r="B1236" s="97" t="s">
        <v>1119</v>
      </c>
      <c r="C1236" s="97" t="s">
        <v>1343</v>
      </c>
      <c r="D1236" s="96" t="s">
        <v>1391</v>
      </c>
      <c r="E1236" s="98">
        <v>67</v>
      </c>
      <c r="F1236" s="99">
        <v>0</v>
      </c>
      <c r="G1236" s="98">
        <v>67</v>
      </c>
      <c r="H1236" s="98">
        <v>1038</v>
      </c>
      <c r="I1236" s="99">
        <v>0</v>
      </c>
      <c r="J1236" s="98">
        <v>1038</v>
      </c>
      <c r="K1236" s="100">
        <v>6.4549999999999996E-2</v>
      </c>
      <c r="M1236">
        <f t="shared" si="38"/>
        <v>0</v>
      </c>
      <c r="N1236">
        <f t="shared" si="39"/>
        <v>0</v>
      </c>
    </row>
    <row r="1237" spans="1:14" x14ac:dyDescent="0.2">
      <c r="A1237" s="96">
        <v>170040</v>
      </c>
      <c r="B1237" s="97" t="s">
        <v>1119</v>
      </c>
      <c r="C1237" s="97" t="s">
        <v>1343</v>
      </c>
      <c r="D1237" s="96" t="s">
        <v>1392</v>
      </c>
      <c r="E1237" s="98">
        <v>3152</v>
      </c>
      <c r="F1237" s="99">
        <v>83</v>
      </c>
      <c r="G1237" s="98">
        <v>3235</v>
      </c>
      <c r="H1237" s="98">
        <v>39505</v>
      </c>
      <c r="I1237" s="99">
        <v>3208</v>
      </c>
      <c r="J1237" s="98">
        <v>42713</v>
      </c>
      <c r="K1237" s="100">
        <v>7.5740000000000002E-2</v>
      </c>
      <c r="M1237">
        <f t="shared" si="38"/>
        <v>2.5656877897990725E-2</v>
      </c>
      <c r="N1237">
        <f t="shared" si="39"/>
        <v>7.5105939643668199E-2</v>
      </c>
    </row>
    <row r="1238" spans="1:14" x14ac:dyDescent="0.2">
      <c r="A1238" s="96">
        <v>170049</v>
      </c>
      <c r="B1238" s="97" t="s">
        <v>1119</v>
      </c>
      <c r="C1238" s="97" t="s">
        <v>1343</v>
      </c>
      <c r="D1238" s="96" t="s">
        <v>1393</v>
      </c>
      <c r="E1238" s="98">
        <v>675</v>
      </c>
      <c r="F1238" s="99">
        <v>0</v>
      </c>
      <c r="G1238" s="98">
        <v>675</v>
      </c>
      <c r="H1238" s="98">
        <v>21723</v>
      </c>
      <c r="I1238" s="99">
        <v>0</v>
      </c>
      <c r="J1238" s="98">
        <v>21723</v>
      </c>
      <c r="K1238" s="100">
        <v>3.107E-2</v>
      </c>
      <c r="M1238">
        <f t="shared" si="38"/>
        <v>0</v>
      </c>
      <c r="N1238">
        <f t="shared" si="39"/>
        <v>0</v>
      </c>
    </row>
    <row r="1239" spans="1:14" x14ac:dyDescent="0.2">
      <c r="A1239" s="96">
        <v>170058</v>
      </c>
      <c r="B1239" s="97" t="s">
        <v>1119</v>
      </c>
      <c r="C1239" s="97" t="s">
        <v>1343</v>
      </c>
      <c r="D1239" s="96" t="s">
        <v>1394</v>
      </c>
      <c r="E1239" s="98">
        <v>191</v>
      </c>
      <c r="F1239" s="99">
        <v>0</v>
      </c>
      <c r="G1239" s="98">
        <v>191</v>
      </c>
      <c r="H1239" s="98">
        <v>4382</v>
      </c>
      <c r="I1239" s="99">
        <v>38</v>
      </c>
      <c r="J1239" s="98">
        <v>4420</v>
      </c>
      <c r="K1239" s="100">
        <v>4.3209999999999998E-2</v>
      </c>
      <c r="M1239">
        <f t="shared" si="38"/>
        <v>0</v>
      </c>
      <c r="N1239">
        <f t="shared" si="39"/>
        <v>8.5972850678733038E-3</v>
      </c>
    </row>
    <row r="1240" spans="1:14" x14ac:dyDescent="0.2">
      <c r="A1240" s="96">
        <v>170068</v>
      </c>
      <c r="B1240" s="97" t="s">
        <v>1119</v>
      </c>
      <c r="C1240" s="97" t="s">
        <v>1343</v>
      </c>
      <c r="D1240" s="96" t="s">
        <v>1395</v>
      </c>
      <c r="E1240" s="98">
        <v>94</v>
      </c>
      <c r="F1240" s="99">
        <v>0</v>
      </c>
      <c r="G1240" s="98">
        <v>94</v>
      </c>
      <c r="H1240" s="98">
        <v>4941</v>
      </c>
      <c r="I1240" s="99">
        <v>0</v>
      </c>
      <c r="J1240" s="98">
        <v>4941</v>
      </c>
      <c r="K1240" s="100">
        <v>1.9019999999999999E-2</v>
      </c>
      <c r="M1240">
        <f t="shared" si="38"/>
        <v>0</v>
      </c>
      <c r="N1240">
        <f t="shared" si="39"/>
        <v>0</v>
      </c>
    </row>
    <row r="1241" spans="1:14" x14ac:dyDescent="0.2">
      <c r="A1241" s="96">
        <v>170074</v>
      </c>
      <c r="B1241" s="97" t="s">
        <v>1119</v>
      </c>
      <c r="C1241" s="97" t="s">
        <v>1343</v>
      </c>
      <c r="D1241" s="96" t="s">
        <v>1396</v>
      </c>
      <c r="E1241" s="98">
        <v>152</v>
      </c>
      <c r="F1241" s="99">
        <v>0</v>
      </c>
      <c r="G1241" s="98">
        <v>152</v>
      </c>
      <c r="H1241" s="98">
        <v>2832</v>
      </c>
      <c r="I1241" s="99">
        <v>0</v>
      </c>
      <c r="J1241" s="98">
        <v>2832</v>
      </c>
      <c r="K1241" s="100">
        <v>5.3670000000000002E-2</v>
      </c>
      <c r="M1241">
        <f t="shared" si="38"/>
        <v>0</v>
      </c>
      <c r="N1241">
        <f t="shared" si="39"/>
        <v>0</v>
      </c>
    </row>
    <row r="1242" spans="1:14" x14ac:dyDescent="0.2">
      <c r="A1242" s="96">
        <v>170075</v>
      </c>
      <c r="B1242" s="97" t="s">
        <v>1119</v>
      </c>
      <c r="C1242" s="97" t="s">
        <v>1343</v>
      </c>
      <c r="D1242" s="96" t="s">
        <v>548</v>
      </c>
      <c r="E1242" s="98">
        <v>5</v>
      </c>
      <c r="F1242" s="99">
        <v>0</v>
      </c>
      <c r="G1242" s="98">
        <v>5</v>
      </c>
      <c r="H1242" s="98">
        <v>862</v>
      </c>
      <c r="I1242" s="99">
        <v>0</v>
      </c>
      <c r="J1242" s="98">
        <v>862</v>
      </c>
      <c r="K1242" s="100">
        <v>5.7999999999999996E-3</v>
      </c>
      <c r="M1242">
        <f t="shared" si="38"/>
        <v>0</v>
      </c>
      <c r="N1242">
        <f t="shared" si="39"/>
        <v>0</v>
      </c>
    </row>
    <row r="1243" spans="1:14" x14ac:dyDescent="0.2">
      <c r="A1243" s="96">
        <v>170086</v>
      </c>
      <c r="B1243" s="97" t="s">
        <v>1119</v>
      </c>
      <c r="C1243" s="97" t="s">
        <v>1343</v>
      </c>
      <c r="D1243" s="96" t="s">
        <v>1397</v>
      </c>
      <c r="E1243" s="98">
        <v>2039</v>
      </c>
      <c r="F1243" s="99">
        <v>0</v>
      </c>
      <c r="G1243" s="98">
        <v>2039</v>
      </c>
      <c r="H1243" s="98">
        <v>32618</v>
      </c>
      <c r="I1243" s="99">
        <v>360</v>
      </c>
      <c r="J1243" s="98">
        <v>32978</v>
      </c>
      <c r="K1243" s="100">
        <v>6.1830000000000003E-2</v>
      </c>
      <c r="M1243">
        <f t="shared" si="38"/>
        <v>0</v>
      </c>
      <c r="N1243">
        <f t="shared" si="39"/>
        <v>1.0916368488082964E-2</v>
      </c>
    </row>
    <row r="1244" spans="1:14" x14ac:dyDescent="0.2">
      <c r="A1244" s="96">
        <v>170094</v>
      </c>
      <c r="B1244" s="97" t="s">
        <v>1119</v>
      </c>
      <c r="C1244" s="97" t="s">
        <v>1343</v>
      </c>
      <c r="D1244" s="96" t="s">
        <v>1398</v>
      </c>
      <c r="E1244" s="98">
        <v>177</v>
      </c>
      <c r="F1244" s="99">
        <v>0</v>
      </c>
      <c r="G1244" s="98">
        <v>177</v>
      </c>
      <c r="H1244" s="98">
        <v>2326</v>
      </c>
      <c r="I1244" s="99">
        <v>0</v>
      </c>
      <c r="J1244" s="98">
        <v>2326</v>
      </c>
      <c r="K1244" s="100">
        <v>7.6100000000000001E-2</v>
      </c>
      <c r="M1244">
        <f t="shared" si="38"/>
        <v>0</v>
      </c>
      <c r="N1244">
        <f t="shared" si="39"/>
        <v>0</v>
      </c>
    </row>
    <row r="1245" spans="1:14" x14ac:dyDescent="0.2">
      <c r="A1245" s="96">
        <v>170103</v>
      </c>
      <c r="B1245" s="97" t="s">
        <v>1119</v>
      </c>
      <c r="C1245" s="97" t="s">
        <v>1343</v>
      </c>
      <c r="D1245" s="96" t="s">
        <v>1015</v>
      </c>
      <c r="E1245" s="98">
        <v>224</v>
      </c>
      <c r="F1245" s="99">
        <v>0</v>
      </c>
      <c r="G1245" s="98">
        <v>224</v>
      </c>
      <c r="H1245" s="98">
        <v>8355</v>
      </c>
      <c r="I1245" s="99">
        <v>0</v>
      </c>
      <c r="J1245" s="98">
        <v>8355</v>
      </c>
      <c r="K1245" s="100">
        <v>2.681E-2</v>
      </c>
      <c r="M1245">
        <f t="shared" si="38"/>
        <v>0</v>
      </c>
      <c r="N1245">
        <f t="shared" si="39"/>
        <v>0</v>
      </c>
    </row>
    <row r="1246" spans="1:14" x14ac:dyDescent="0.2">
      <c r="A1246" s="96">
        <v>170104</v>
      </c>
      <c r="B1246" s="97" t="s">
        <v>828</v>
      </c>
      <c r="C1246" s="97" t="s">
        <v>1343</v>
      </c>
      <c r="D1246" s="96" t="s">
        <v>1399</v>
      </c>
      <c r="E1246" s="98">
        <v>1083</v>
      </c>
      <c r="F1246" s="99">
        <v>25</v>
      </c>
      <c r="G1246" s="98">
        <v>1108</v>
      </c>
      <c r="H1246" s="98">
        <v>31958</v>
      </c>
      <c r="I1246" s="99">
        <v>2176</v>
      </c>
      <c r="J1246" s="98">
        <v>34134</v>
      </c>
      <c r="K1246" s="100">
        <v>3.2460000000000003E-2</v>
      </c>
      <c r="M1246">
        <f t="shared" si="38"/>
        <v>2.2563176895306861E-2</v>
      </c>
      <c r="N1246">
        <f t="shared" si="39"/>
        <v>6.3748754907130722E-2</v>
      </c>
    </row>
    <row r="1247" spans="1:14" x14ac:dyDescent="0.2">
      <c r="A1247" s="96">
        <v>170105</v>
      </c>
      <c r="B1247" s="97" t="s">
        <v>1119</v>
      </c>
      <c r="C1247" s="97" t="s">
        <v>1343</v>
      </c>
      <c r="D1247" s="96" t="s">
        <v>1224</v>
      </c>
      <c r="E1247" s="98">
        <v>72</v>
      </c>
      <c r="F1247" s="99">
        <v>1</v>
      </c>
      <c r="G1247" s="98">
        <v>73</v>
      </c>
      <c r="H1247" s="98">
        <v>2888</v>
      </c>
      <c r="I1247" s="99">
        <v>100</v>
      </c>
      <c r="J1247" s="98">
        <v>2988</v>
      </c>
      <c r="K1247" s="100">
        <v>2.443E-2</v>
      </c>
      <c r="M1247">
        <f t="shared" si="38"/>
        <v>1.3698630136986301E-2</v>
      </c>
      <c r="N1247">
        <f t="shared" si="39"/>
        <v>3.3467202141900937E-2</v>
      </c>
    </row>
    <row r="1248" spans="1:14" x14ac:dyDescent="0.2">
      <c r="A1248" s="96">
        <v>170109</v>
      </c>
      <c r="B1248" s="97" t="s">
        <v>1119</v>
      </c>
      <c r="C1248" s="97" t="s">
        <v>1343</v>
      </c>
      <c r="D1248" s="96" t="s">
        <v>1400</v>
      </c>
      <c r="E1248" s="98">
        <v>66</v>
      </c>
      <c r="F1248" s="99">
        <v>0</v>
      </c>
      <c r="G1248" s="98">
        <v>66</v>
      </c>
      <c r="H1248" s="98">
        <v>1787</v>
      </c>
      <c r="I1248" s="99">
        <v>0</v>
      </c>
      <c r="J1248" s="98">
        <v>1787</v>
      </c>
      <c r="K1248" s="100">
        <v>3.6929999999999998E-2</v>
      </c>
      <c r="M1248">
        <f t="shared" si="38"/>
        <v>0</v>
      </c>
      <c r="N1248">
        <f t="shared" si="39"/>
        <v>0</v>
      </c>
    </row>
    <row r="1249" spans="1:14" x14ac:dyDescent="0.2">
      <c r="A1249" s="96">
        <v>170110</v>
      </c>
      <c r="B1249" s="97" t="s">
        <v>1119</v>
      </c>
      <c r="C1249" s="97" t="s">
        <v>1343</v>
      </c>
      <c r="D1249" s="96" t="s">
        <v>1401</v>
      </c>
      <c r="E1249" s="98">
        <v>51</v>
      </c>
      <c r="F1249" s="99">
        <v>0</v>
      </c>
      <c r="G1249" s="98">
        <v>51</v>
      </c>
      <c r="H1249" s="98">
        <v>962</v>
      </c>
      <c r="I1249" s="99">
        <v>0</v>
      </c>
      <c r="J1249" s="98">
        <v>962</v>
      </c>
      <c r="K1249" s="100">
        <v>5.3010000000000002E-2</v>
      </c>
      <c r="M1249">
        <f t="shared" si="38"/>
        <v>0</v>
      </c>
      <c r="N1249">
        <f t="shared" si="39"/>
        <v>0</v>
      </c>
    </row>
    <row r="1250" spans="1:14" x14ac:dyDescent="0.2">
      <c r="A1250" s="96">
        <v>170114</v>
      </c>
      <c r="B1250" s="97" t="s">
        <v>1119</v>
      </c>
      <c r="C1250" s="97" t="s">
        <v>1343</v>
      </c>
      <c r="D1250" s="96" t="s">
        <v>1224</v>
      </c>
      <c r="E1250" s="98">
        <v>0</v>
      </c>
      <c r="F1250" s="99">
        <v>0</v>
      </c>
      <c r="G1250" s="98">
        <v>0</v>
      </c>
      <c r="H1250" s="98">
        <v>6</v>
      </c>
      <c r="I1250" s="99">
        <v>0</v>
      </c>
      <c r="J1250" s="98">
        <v>6</v>
      </c>
      <c r="K1250" s="100">
        <v>0</v>
      </c>
      <c r="M1250" t="e">
        <f t="shared" si="38"/>
        <v>#DIV/0!</v>
      </c>
      <c r="N1250">
        <f t="shared" si="39"/>
        <v>0</v>
      </c>
    </row>
    <row r="1251" spans="1:14" x14ac:dyDescent="0.2">
      <c r="A1251" s="96">
        <v>170120</v>
      </c>
      <c r="B1251" s="97" t="s">
        <v>1119</v>
      </c>
      <c r="C1251" s="97" t="s">
        <v>1343</v>
      </c>
      <c r="D1251" s="96" t="s">
        <v>1402</v>
      </c>
      <c r="E1251" s="98">
        <v>343</v>
      </c>
      <c r="F1251" s="99">
        <v>0</v>
      </c>
      <c r="G1251" s="98">
        <v>343</v>
      </c>
      <c r="H1251" s="98">
        <v>5878</v>
      </c>
      <c r="I1251" s="99">
        <v>0</v>
      </c>
      <c r="J1251" s="98">
        <v>5878</v>
      </c>
      <c r="K1251" s="100">
        <v>5.8349999999999999E-2</v>
      </c>
      <c r="M1251">
        <f t="shared" si="38"/>
        <v>0</v>
      </c>
      <c r="N1251">
        <f t="shared" si="39"/>
        <v>0</v>
      </c>
    </row>
    <row r="1252" spans="1:14" x14ac:dyDescent="0.2">
      <c r="A1252" s="96">
        <v>170122</v>
      </c>
      <c r="B1252" s="97" t="s">
        <v>1119</v>
      </c>
      <c r="C1252" s="97" t="s">
        <v>1343</v>
      </c>
      <c r="D1252" s="96" t="s">
        <v>1403</v>
      </c>
      <c r="E1252" s="98">
        <v>5709</v>
      </c>
      <c r="F1252" s="99">
        <v>69</v>
      </c>
      <c r="G1252" s="98">
        <v>5778</v>
      </c>
      <c r="H1252" s="98">
        <v>81848</v>
      </c>
      <c r="I1252" s="99">
        <v>2678</v>
      </c>
      <c r="J1252" s="98">
        <v>84526</v>
      </c>
      <c r="K1252" s="100">
        <v>6.8360000000000004E-2</v>
      </c>
      <c r="M1252">
        <f t="shared" si="38"/>
        <v>1.1941848390446522E-2</v>
      </c>
      <c r="N1252">
        <f t="shared" si="39"/>
        <v>3.1682559212549984E-2</v>
      </c>
    </row>
    <row r="1253" spans="1:14" x14ac:dyDescent="0.2">
      <c r="A1253" s="96">
        <v>170123</v>
      </c>
      <c r="B1253" s="97" t="s">
        <v>168</v>
      </c>
      <c r="C1253" s="97" t="s">
        <v>1343</v>
      </c>
      <c r="D1253" s="96" t="s">
        <v>1404</v>
      </c>
      <c r="E1253" s="98">
        <v>1484</v>
      </c>
      <c r="F1253" s="99">
        <v>31</v>
      </c>
      <c r="G1253" s="98">
        <v>1515</v>
      </c>
      <c r="H1253" s="98">
        <v>39736</v>
      </c>
      <c r="I1253" s="99">
        <v>2542</v>
      </c>
      <c r="J1253" s="98">
        <v>42278</v>
      </c>
      <c r="K1253" s="100">
        <v>3.5830000000000001E-2</v>
      </c>
      <c r="M1253">
        <f t="shared" si="38"/>
        <v>2.0462046204620461E-2</v>
      </c>
      <c r="N1253">
        <f t="shared" si="39"/>
        <v>6.0125833766971004E-2</v>
      </c>
    </row>
    <row r="1254" spans="1:14" x14ac:dyDescent="0.2">
      <c r="A1254" s="96">
        <v>170133</v>
      </c>
      <c r="B1254" s="97" t="s">
        <v>1119</v>
      </c>
      <c r="C1254" s="97" t="s">
        <v>1343</v>
      </c>
      <c r="D1254" s="96" t="s">
        <v>1405</v>
      </c>
      <c r="E1254" s="98">
        <v>284</v>
      </c>
      <c r="F1254" s="99">
        <v>0</v>
      </c>
      <c r="G1254" s="98">
        <v>284</v>
      </c>
      <c r="H1254" s="98">
        <v>3363</v>
      </c>
      <c r="I1254" s="99">
        <v>0</v>
      </c>
      <c r="J1254" s="98">
        <v>3363</v>
      </c>
      <c r="K1254" s="100">
        <v>8.4449999999999997E-2</v>
      </c>
      <c r="M1254">
        <f t="shared" si="38"/>
        <v>0</v>
      </c>
      <c r="N1254">
        <f t="shared" si="39"/>
        <v>0</v>
      </c>
    </row>
    <row r="1255" spans="1:14" x14ac:dyDescent="0.2">
      <c r="A1255" s="96">
        <v>170137</v>
      </c>
      <c r="B1255" s="97" t="s">
        <v>1119</v>
      </c>
      <c r="C1255" s="97" t="s">
        <v>1343</v>
      </c>
      <c r="D1255" s="96" t="s">
        <v>1406</v>
      </c>
      <c r="E1255" s="98">
        <v>356</v>
      </c>
      <c r="F1255" s="99">
        <v>0</v>
      </c>
      <c r="G1255" s="98">
        <v>356</v>
      </c>
      <c r="H1255" s="98">
        <v>8749</v>
      </c>
      <c r="I1255" s="99">
        <v>0</v>
      </c>
      <c r="J1255" s="98">
        <v>8749</v>
      </c>
      <c r="K1255" s="100">
        <v>4.0689999999999997E-2</v>
      </c>
      <c r="M1255">
        <f t="shared" si="38"/>
        <v>0</v>
      </c>
      <c r="N1255">
        <f t="shared" si="39"/>
        <v>0</v>
      </c>
    </row>
    <row r="1256" spans="1:14" x14ac:dyDescent="0.2">
      <c r="A1256" s="96">
        <v>170142</v>
      </c>
      <c r="B1256" s="97" t="s">
        <v>1119</v>
      </c>
      <c r="C1256" s="97" t="s">
        <v>1343</v>
      </c>
      <c r="D1256" s="96" t="s">
        <v>1407</v>
      </c>
      <c r="E1256" s="98">
        <v>432</v>
      </c>
      <c r="F1256" s="99">
        <v>0</v>
      </c>
      <c r="G1256" s="98">
        <v>432</v>
      </c>
      <c r="H1256" s="98">
        <v>10142</v>
      </c>
      <c r="I1256" s="99">
        <v>0</v>
      </c>
      <c r="J1256" s="98">
        <v>10142</v>
      </c>
      <c r="K1256" s="100">
        <v>4.2599999999999999E-2</v>
      </c>
      <c r="M1256">
        <f t="shared" si="38"/>
        <v>0</v>
      </c>
      <c r="N1256">
        <f t="shared" si="39"/>
        <v>0</v>
      </c>
    </row>
    <row r="1257" spans="1:14" x14ac:dyDescent="0.2">
      <c r="A1257" s="96">
        <v>170145</v>
      </c>
      <c r="B1257" s="97" t="s">
        <v>1119</v>
      </c>
      <c r="C1257" s="97" t="s">
        <v>1343</v>
      </c>
      <c r="D1257" s="96" t="s">
        <v>1408</v>
      </c>
      <c r="E1257" s="98">
        <v>423</v>
      </c>
      <c r="F1257" s="99">
        <v>0</v>
      </c>
      <c r="G1257" s="98">
        <v>423</v>
      </c>
      <c r="H1257" s="98">
        <v>8564</v>
      </c>
      <c r="I1257" s="99">
        <v>0</v>
      </c>
      <c r="J1257" s="98">
        <v>8564</v>
      </c>
      <c r="K1257" s="100">
        <v>4.9390000000000003E-2</v>
      </c>
      <c r="M1257">
        <f t="shared" si="38"/>
        <v>0</v>
      </c>
      <c r="N1257">
        <f t="shared" si="39"/>
        <v>0</v>
      </c>
    </row>
    <row r="1258" spans="1:14" x14ac:dyDescent="0.2">
      <c r="A1258" s="96">
        <v>170146</v>
      </c>
      <c r="B1258" s="97" t="s">
        <v>1119</v>
      </c>
      <c r="C1258" s="97" t="s">
        <v>1343</v>
      </c>
      <c r="D1258" s="96" t="s">
        <v>1409</v>
      </c>
      <c r="E1258" s="98">
        <v>2006</v>
      </c>
      <c r="F1258" s="99">
        <v>0</v>
      </c>
      <c r="G1258" s="98">
        <v>2006</v>
      </c>
      <c r="H1258" s="98">
        <v>24014</v>
      </c>
      <c r="I1258" s="99">
        <v>0</v>
      </c>
      <c r="J1258" s="98">
        <v>24014</v>
      </c>
      <c r="K1258" s="100">
        <v>8.3529999999999993E-2</v>
      </c>
      <c r="M1258">
        <f t="shared" si="38"/>
        <v>0</v>
      </c>
      <c r="N1258">
        <f t="shared" si="39"/>
        <v>0</v>
      </c>
    </row>
    <row r="1259" spans="1:14" x14ac:dyDescent="0.2">
      <c r="A1259" s="96">
        <v>170150</v>
      </c>
      <c r="B1259" s="97" t="s">
        <v>1119</v>
      </c>
      <c r="C1259" s="97" t="s">
        <v>1343</v>
      </c>
      <c r="D1259" s="96" t="s">
        <v>1410</v>
      </c>
      <c r="E1259" s="98">
        <v>73</v>
      </c>
      <c r="F1259" s="99">
        <v>0</v>
      </c>
      <c r="G1259" s="98">
        <v>73</v>
      </c>
      <c r="H1259" s="98">
        <v>1834</v>
      </c>
      <c r="I1259" s="99">
        <v>85</v>
      </c>
      <c r="J1259" s="98">
        <v>1919</v>
      </c>
      <c r="K1259" s="100">
        <v>3.8039999999999997E-2</v>
      </c>
      <c r="M1259">
        <f t="shared" si="38"/>
        <v>0</v>
      </c>
      <c r="N1259">
        <f t="shared" si="39"/>
        <v>4.4293903074517978E-2</v>
      </c>
    </row>
    <row r="1260" spans="1:14" x14ac:dyDescent="0.2">
      <c r="A1260" s="96">
        <v>170166</v>
      </c>
      <c r="B1260" s="97" t="s">
        <v>1119</v>
      </c>
      <c r="C1260" s="97" t="s">
        <v>1343</v>
      </c>
      <c r="D1260" s="96" t="s">
        <v>1411</v>
      </c>
      <c r="E1260" s="98">
        <v>99</v>
      </c>
      <c r="F1260" s="99">
        <v>0</v>
      </c>
      <c r="G1260" s="98">
        <v>99</v>
      </c>
      <c r="H1260" s="98">
        <v>2388</v>
      </c>
      <c r="I1260" s="99">
        <v>0</v>
      </c>
      <c r="J1260" s="98">
        <v>2388</v>
      </c>
      <c r="K1260" s="100">
        <v>4.1459999999999997E-2</v>
      </c>
      <c r="M1260">
        <f t="shared" si="38"/>
        <v>0</v>
      </c>
      <c r="N1260">
        <f t="shared" si="39"/>
        <v>0</v>
      </c>
    </row>
    <row r="1261" spans="1:14" x14ac:dyDescent="0.2">
      <c r="A1261" s="96">
        <v>170175</v>
      </c>
      <c r="B1261" s="97" t="s">
        <v>1119</v>
      </c>
      <c r="C1261" s="97" t="s">
        <v>1343</v>
      </c>
      <c r="D1261" s="96" t="s">
        <v>1412</v>
      </c>
      <c r="E1261" s="98">
        <v>209</v>
      </c>
      <c r="F1261" s="99">
        <v>0</v>
      </c>
      <c r="G1261" s="98">
        <v>209</v>
      </c>
      <c r="H1261" s="98">
        <v>6087</v>
      </c>
      <c r="I1261" s="99">
        <v>0</v>
      </c>
      <c r="J1261" s="98">
        <v>6087</v>
      </c>
      <c r="K1261" s="100">
        <v>3.4340000000000002E-2</v>
      </c>
      <c r="M1261">
        <f t="shared" si="38"/>
        <v>0</v>
      </c>
      <c r="N1261">
        <f t="shared" si="39"/>
        <v>0</v>
      </c>
    </row>
    <row r="1262" spans="1:14" x14ac:dyDescent="0.2">
      <c r="A1262" s="96">
        <v>170176</v>
      </c>
      <c r="B1262" s="97" t="s">
        <v>168</v>
      </c>
      <c r="C1262" s="97" t="s">
        <v>1343</v>
      </c>
      <c r="D1262" s="96" t="s">
        <v>1413</v>
      </c>
      <c r="E1262" s="98">
        <v>388</v>
      </c>
      <c r="F1262" s="99">
        <v>0</v>
      </c>
      <c r="G1262" s="98">
        <v>388</v>
      </c>
      <c r="H1262" s="98">
        <v>8764</v>
      </c>
      <c r="I1262" s="99">
        <v>74</v>
      </c>
      <c r="J1262" s="98">
        <v>8838</v>
      </c>
      <c r="K1262" s="100">
        <v>4.3900000000000002E-2</v>
      </c>
      <c r="M1262">
        <f t="shared" si="38"/>
        <v>0</v>
      </c>
      <c r="N1262">
        <f t="shared" si="39"/>
        <v>8.3729350531794519E-3</v>
      </c>
    </row>
    <row r="1263" spans="1:14" x14ac:dyDescent="0.2">
      <c r="A1263" s="96">
        <v>170182</v>
      </c>
      <c r="B1263" s="97" t="s">
        <v>1119</v>
      </c>
      <c r="C1263" s="97" t="s">
        <v>1343</v>
      </c>
      <c r="D1263" s="96" t="s">
        <v>1414</v>
      </c>
      <c r="E1263" s="98">
        <v>143</v>
      </c>
      <c r="F1263" s="99">
        <v>0</v>
      </c>
      <c r="G1263" s="98">
        <v>143</v>
      </c>
      <c r="H1263" s="98">
        <v>11352</v>
      </c>
      <c r="I1263" s="99">
        <v>86</v>
      </c>
      <c r="J1263" s="98">
        <v>11438</v>
      </c>
      <c r="K1263" s="100">
        <v>1.2500000000000001E-2</v>
      </c>
      <c r="M1263">
        <f t="shared" si="38"/>
        <v>0</v>
      </c>
      <c r="N1263">
        <f t="shared" si="39"/>
        <v>7.5187969924812026E-3</v>
      </c>
    </row>
    <row r="1264" spans="1:14" x14ac:dyDescent="0.2">
      <c r="A1264" s="96">
        <v>170183</v>
      </c>
      <c r="B1264" s="97" t="s">
        <v>1119</v>
      </c>
      <c r="C1264" s="97" t="s">
        <v>1343</v>
      </c>
      <c r="D1264" s="96" t="s">
        <v>1415</v>
      </c>
      <c r="E1264" s="98">
        <v>21</v>
      </c>
      <c r="F1264" s="99">
        <v>0</v>
      </c>
      <c r="G1264" s="98">
        <v>21</v>
      </c>
      <c r="H1264" s="98">
        <v>2658</v>
      </c>
      <c r="I1264" s="99">
        <v>0</v>
      </c>
      <c r="J1264" s="98">
        <v>2658</v>
      </c>
      <c r="K1264" s="100">
        <v>7.9000000000000008E-3</v>
      </c>
      <c r="M1264">
        <f t="shared" si="38"/>
        <v>0</v>
      </c>
      <c r="N1264">
        <f t="shared" si="39"/>
        <v>0</v>
      </c>
    </row>
    <row r="1265" spans="1:14" x14ac:dyDescent="0.2">
      <c r="A1265" s="96">
        <v>170185</v>
      </c>
      <c r="B1265" s="97" t="s">
        <v>168</v>
      </c>
      <c r="C1265" s="97" t="s">
        <v>1343</v>
      </c>
      <c r="D1265" s="96" t="s">
        <v>1416</v>
      </c>
      <c r="E1265" s="98">
        <v>198</v>
      </c>
      <c r="F1265" s="99">
        <v>0</v>
      </c>
      <c r="G1265" s="98">
        <v>198</v>
      </c>
      <c r="H1265" s="98">
        <v>8072</v>
      </c>
      <c r="I1265" s="99">
        <v>0</v>
      </c>
      <c r="J1265" s="98">
        <v>8072</v>
      </c>
      <c r="K1265" s="100">
        <v>2.453E-2</v>
      </c>
      <c r="M1265">
        <f t="shared" si="38"/>
        <v>0</v>
      </c>
      <c r="N1265">
        <f t="shared" si="39"/>
        <v>0</v>
      </c>
    </row>
    <row r="1266" spans="1:14" x14ac:dyDescent="0.2">
      <c r="A1266" s="96">
        <v>170186</v>
      </c>
      <c r="B1266" s="97" t="s">
        <v>1119</v>
      </c>
      <c r="C1266" s="97" t="s">
        <v>1343</v>
      </c>
      <c r="D1266" s="96" t="s">
        <v>1417</v>
      </c>
      <c r="E1266" s="98">
        <v>107</v>
      </c>
      <c r="F1266" s="99">
        <v>0</v>
      </c>
      <c r="G1266" s="98">
        <v>107</v>
      </c>
      <c r="H1266" s="98">
        <v>7187</v>
      </c>
      <c r="I1266" s="99">
        <v>0</v>
      </c>
      <c r="J1266" s="98">
        <v>7187</v>
      </c>
      <c r="K1266" s="100">
        <v>1.489E-2</v>
      </c>
      <c r="M1266">
        <f t="shared" si="38"/>
        <v>0</v>
      </c>
      <c r="N1266">
        <f t="shared" si="39"/>
        <v>0</v>
      </c>
    </row>
    <row r="1267" spans="1:14" x14ac:dyDescent="0.2">
      <c r="A1267" s="96">
        <v>170187</v>
      </c>
      <c r="B1267" s="97" t="s">
        <v>1119</v>
      </c>
      <c r="C1267" s="97" t="s">
        <v>1343</v>
      </c>
      <c r="D1267" s="96" t="s">
        <v>1418</v>
      </c>
      <c r="E1267" s="98">
        <v>5</v>
      </c>
      <c r="F1267" s="99">
        <v>0</v>
      </c>
      <c r="G1267" s="98">
        <v>5</v>
      </c>
      <c r="H1267" s="98">
        <v>759</v>
      </c>
      <c r="I1267" s="99">
        <v>0</v>
      </c>
      <c r="J1267" s="98">
        <v>759</v>
      </c>
      <c r="K1267" s="100">
        <v>6.5900000000000004E-3</v>
      </c>
      <c r="M1267">
        <f t="shared" si="38"/>
        <v>0</v>
      </c>
      <c r="N1267">
        <f t="shared" si="39"/>
        <v>0</v>
      </c>
    </row>
    <row r="1268" spans="1:14" x14ac:dyDescent="0.2">
      <c r="A1268" s="96">
        <v>170188</v>
      </c>
      <c r="B1268" s="97" t="s">
        <v>168</v>
      </c>
      <c r="C1268" s="97" t="s">
        <v>1343</v>
      </c>
      <c r="D1268" s="96" t="s">
        <v>1419</v>
      </c>
      <c r="E1268" s="98">
        <v>0</v>
      </c>
      <c r="F1268" s="99">
        <v>0</v>
      </c>
      <c r="G1268" s="98">
        <v>0</v>
      </c>
      <c r="H1268" s="98">
        <v>875</v>
      </c>
      <c r="I1268" s="99">
        <v>0</v>
      </c>
      <c r="J1268" s="98">
        <v>875</v>
      </c>
      <c r="K1268" s="100">
        <v>0</v>
      </c>
      <c r="M1268" t="e">
        <f t="shared" si="38"/>
        <v>#DIV/0!</v>
      </c>
      <c r="N1268">
        <f t="shared" si="39"/>
        <v>0</v>
      </c>
    </row>
    <row r="1269" spans="1:14" x14ac:dyDescent="0.2">
      <c r="A1269" s="96">
        <v>170190</v>
      </c>
      <c r="B1269" s="97" t="s">
        <v>1119</v>
      </c>
      <c r="C1269" s="97" t="s">
        <v>1343</v>
      </c>
      <c r="D1269" s="96" t="s">
        <v>1420</v>
      </c>
      <c r="E1269" s="98">
        <v>7</v>
      </c>
      <c r="F1269" s="99">
        <v>0</v>
      </c>
      <c r="G1269" s="98">
        <v>7</v>
      </c>
      <c r="H1269" s="98">
        <v>130</v>
      </c>
      <c r="I1269" s="99">
        <v>0</v>
      </c>
      <c r="J1269" s="98">
        <v>130</v>
      </c>
      <c r="K1269" s="100">
        <v>5.3850000000000002E-2</v>
      </c>
      <c r="M1269">
        <f t="shared" si="38"/>
        <v>0</v>
      </c>
      <c r="N1269">
        <f t="shared" si="39"/>
        <v>0</v>
      </c>
    </row>
    <row r="1270" spans="1:14" x14ac:dyDescent="0.2">
      <c r="A1270" s="96">
        <v>170191</v>
      </c>
      <c r="B1270" s="97" t="s">
        <v>1119</v>
      </c>
      <c r="C1270" s="97" t="s">
        <v>1343</v>
      </c>
      <c r="D1270" s="96" t="s">
        <v>1421</v>
      </c>
      <c r="E1270" s="98">
        <v>3</v>
      </c>
      <c r="F1270" s="99">
        <v>0</v>
      </c>
      <c r="G1270" s="98">
        <v>3</v>
      </c>
      <c r="H1270" s="98">
        <v>485</v>
      </c>
      <c r="I1270" s="99">
        <v>0</v>
      </c>
      <c r="J1270" s="98">
        <v>485</v>
      </c>
      <c r="K1270" s="100">
        <v>6.1900000000000002E-3</v>
      </c>
      <c r="M1270">
        <f t="shared" si="38"/>
        <v>0</v>
      </c>
      <c r="N1270">
        <f t="shared" si="39"/>
        <v>0</v>
      </c>
    </row>
    <row r="1271" spans="1:14" x14ac:dyDescent="0.2">
      <c r="A1271" s="96">
        <v>170192</v>
      </c>
      <c r="B1271" s="97" t="s">
        <v>1119</v>
      </c>
      <c r="C1271" s="97" t="s">
        <v>1343</v>
      </c>
      <c r="D1271" s="96" t="s">
        <v>1422</v>
      </c>
      <c r="E1271" s="98">
        <v>749</v>
      </c>
      <c r="F1271" s="99">
        <v>0</v>
      </c>
      <c r="G1271" s="98">
        <v>749</v>
      </c>
      <c r="H1271" s="98">
        <v>12288</v>
      </c>
      <c r="I1271" s="99">
        <v>0</v>
      </c>
      <c r="J1271" s="98">
        <v>12288</v>
      </c>
      <c r="K1271" s="100">
        <v>6.0949999999999997E-2</v>
      </c>
      <c r="M1271">
        <f t="shared" si="38"/>
        <v>0</v>
      </c>
      <c r="N1271">
        <f t="shared" si="39"/>
        <v>0</v>
      </c>
    </row>
    <row r="1272" spans="1:14" x14ac:dyDescent="0.2">
      <c r="A1272" s="96">
        <v>170193</v>
      </c>
      <c r="B1272" s="97" t="s">
        <v>1119</v>
      </c>
      <c r="C1272" s="97" t="s">
        <v>1343</v>
      </c>
      <c r="D1272" s="96" t="s">
        <v>1423</v>
      </c>
      <c r="E1272" s="98">
        <v>0</v>
      </c>
      <c r="F1272" s="99">
        <v>0</v>
      </c>
      <c r="G1272" s="98">
        <v>0</v>
      </c>
      <c r="H1272" s="98">
        <v>82</v>
      </c>
      <c r="I1272" s="99">
        <v>0</v>
      </c>
      <c r="J1272" s="98">
        <v>82</v>
      </c>
      <c r="K1272" s="100">
        <v>0</v>
      </c>
      <c r="M1272" t="e">
        <f t="shared" si="38"/>
        <v>#DIV/0!</v>
      </c>
      <c r="N1272">
        <f t="shared" si="39"/>
        <v>0</v>
      </c>
    </row>
    <row r="1273" spans="1:14" x14ac:dyDescent="0.2">
      <c r="A1273" s="96">
        <v>170194</v>
      </c>
      <c r="B1273" s="97" t="s">
        <v>1119</v>
      </c>
      <c r="C1273" s="97" t="s">
        <v>1343</v>
      </c>
      <c r="D1273" s="96" t="s">
        <v>1424</v>
      </c>
      <c r="E1273" s="98">
        <v>29</v>
      </c>
      <c r="F1273" s="99">
        <v>0</v>
      </c>
      <c r="G1273" s="98">
        <v>29</v>
      </c>
      <c r="H1273" s="98">
        <v>153</v>
      </c>
      <c r="I1273" s="99">
        <v>0</v>
      </c>
      <c r="J1273" s="98">
        <v>153</v>
      </c>
      <c r="K1273" s="100">
        <v>0.18953999999999999</v>
      </c>
      <c r="M1273">
        <f t="shared" si="38"/>
        <v>0</v>
      </c>
      <c r="N1273">
        <f t="shared" si="39"/>
        <v>0</v>
      </c>
    </row>
    <row r="1274" spans="1:14" x14ac:dyDescent="0.2">
      <c r="A1274" s="96">
        <v>170195</v>
      </c>
      <c r="B1274" s="97" t="s">
        <v>1119</v>
      </c>
      <c r="C1274" s="97" t="s">
        <v>1343</v>
      </c>
      <c r="D1274" s="96" t="s">
        <v>1425</v>
      </c>
      <c r="E1274" s="98">
        <v>18</v>
      </c>
      <c r="F1274" s="99">
        <v>0</v>
      </c>
      <c r="G1274" s="98">
        <v>18</v>
      </c>
      <c r="H1274" s="98">
        <v>799</v>
      </c>
      <c r="I1274" s="99">
        <v>0</v>
      </c>
      <c r="J1274" s="98">
        <v>799</v>
      </c>
      <c r="K1274" s="100">
        <v>2.2530000000000001E-2</v>
      </c>
      <c r="M1274">
        <f t="shared" si="38"/>
        <v>0</v>
      </c>
      <c r="N1274">
        <f t="shared" si="39"/>
        <v>0</v>
      </c>
    </row>
    <row r="1275" spans="1:14" x14ac:dyDescent="0.2">
      <c r="A1275" s="96">
        <v>170196</v>
      </c>
      <c r="B1275" s="97" t="s">
        <v>1119</v>
      </c>
      <c r="C1275" s="97" t="s">
        <v>1343</v>
      </c>
      <c r="D1275" s="96" t="s">
        <v>1426</v>
      </c>
      <c r="E1275" s="98">
        <v>60</v>
      </c>
      <c r="F1275" s="99">
        <v>0</v>
      </c>
      <c r="G1275" s="98">
        <v>60</v>
      </c>
      <c r="H1275" s="98">
        <v>1594</v>
      </c>
      <c r="I1275" s="99">
        <v>11</v>
      </c>
      <c r="J1275" s="98">
        <v>1605</v>
      </c>
      <c r="K1275" s="100">
        <v>3.7379999999999997E-2</v>
      </c>
      <c r="M1275">
        <f t="shared" si="38"/>
        <v>0</v>
      </c>
      <c r="N1275">
        <f t="shared" si="39"/>
        <v>6.853582554517134E-3</v>
      </c>
    </row>
    <row r="1276" spans="1:14" x14ac:dyDescent="0.2">
      <c r="A1276" s="96">
        <v>170197</v>
      </c>
      <c r="B1276" s="97" t="s">
        <v>1119</v>
      </c>
      <c r="C1276" s="97" t="s">
        <v>1343</v>
      </c>
      <c r="D1276" s="96" t="s">
        <v>1427</v>
      </c>
      <c r="E1276" s="98">
        <v>97</v>
      </c>
      <c r="F1276" s="99">
        <v>0</v>
      </c>
      <c r="G1276" s="98">
        <v>97</v>
      </c>
      <c r="H1276" s="98">
        <v>5195</v>
      </c>
      <c r="I1276" s="99">
        <v>0</v>
      </c>
      <c r="J1276" s="98">
        <v>5195</v>
      </c>
      <c r="K1276" s="100">
        <v>1.8669999999999999E-2</v>
      </c>
      <c r="M1276">
        <f t="shared" si="38"/>
        <v>0</v>
      </c>
      <c r="N1276">
        <f t="shared" si="39"/>
        <v>0</v>
      </c>
    </row>
    <row r="1277" spans="1:14" x14ac:dyDescent="0.2">
      <c r="A1277" s="96">
        <v>170198</v>
      </c>
      <c r="B1277" s="97" t="s">
        <v>1428</v>
      </c>
      <c r="C1277" s="97" t="s">
        <v>1343</v>
      </c>
      <c r="D1277" s="96" t="s">
        <v>1429</v>
      </c>
      <c r="E1277" s="98">
        <v>0</v>
      </c>
      <c r="F1277" s="99">
        <v>0</v>
      </c>
      <c r="G1277" s="98">
        <v>0</v>
      </c>
      <c r="H1277" s="98">
        <v>111</v>
      </c>
      <c r="I1277" s="99">
        <v>0</v>
      </c>
      <c r="J1277" s="98">
        <v>111</v>
      </c>
      <c r="K1277" s="100">
        <v>0</v>
      </c>
      <c r="M1277" t="e">
        <f t="shared" si="38"/>
        <v>#DIV/0!</v>
      </c>
      <c r="N1277">
        <f t="shared" si="39"/>
        <v>0</v>
      </c>
    </row>
    <row r="1278" spans="1:14" x14ac:dyDescent="0.2">
      <c r="A1278" s="96">
        <v>180001</v>
      </c>
      <c r="B1278" s="97" t="s">
        <v>1430</v>
      </c>
      <c r="C1278" s="97" t="s">
        <v>162</v>
      </c>
      <c r="D1278" s="96" t="s">
        <v>1431</v>
      </c>
      <c r="E1278" s="98">
        <v>1944</v>
      </c>
      <c r="F1278" s="99">
        <v>0</v>
      </c>
      <c r="G1278" s="98">
        <v>1944</v>
      </c>
      <c r="H1278" s="98">
        <v>20051</v>
      </c>
      <c r="I1278" s="99">
        <v>41</v>
      </c>
      <c r="J1278" s="98">
        <v>20092</v>
      </c>
      <c r="K1278" s="100">
        <v>9.6750000000000003E-2</v>
      </c>
      <c r="M1278">
        <f t="shared" si="38"/>
        <v>0</v>
      </c>
      <c r="N1278">
        <f t="shared" si="39"/>
        <v>2.0406131793748758E-3</v>
      </c>
    </row>
    <row r="1279" spans="1:14" x14ac:dyDescent="0.2">
      <c r="A1279" s="96">
        <v>180002</v>
      </c>
      <c r="B1279" s="97" t="s">
        <v>811</v>
      </c>
      <c r="C1279" s="97" t="s">
        <v>162</v>
      </c>
      <c r="D1279" s="96" t="s">
        <v>1432</v>
      </c>
      <c r="E1279" s="98">
        <v>1109</v>
      </c>
      <c r="F1279" s="99">
        <v>0</v>
      </c>
      <c r="G1279" s="98">
        <v>1109</v>
      </c>
      <c r="H1279" s="98">
        <v>7573</v>
      </c>
      <c r="I1279" s="99">
        <v>0</v>
      </c>
      <c r="J1279" s="98">
        <v>7573</v>
      </c>
      <c r="K1279" s="100">
        <v>0.14643999999999999</v>
      </c>
      <c r="M1279">
        <f t="shared" si="38"/>
        <v>0</v>
      </c>
      <c r="N1279">
        <f t="shared" si="39"/>
        <v>0</v>
      </c>
    </row>
    <row r="1280" spans="1:14" x14ac:dyDescent="0.2">
      <c r="A1280" s="96">
        <v>180004</v>
      </c>
      <c r="B1280" s="97" t="s">
        <v>811</v>
      </c>
      <c r="C1280" s="97" t="s">
        <v>162</v>
      </c>
      <c r="D1280" s="96" t="s">
        <v>1433</v>
      </c>
      <c r="E1280" s="98">
        <v>673</v>
      </c>
      <c r="F1280" s="99">
        <v>0</v>
      </c>
      <c r="G1280" s="98">
        <v>673</v>
      </c>
      <c r="H1280" s="98">
        <v>5740</v>
      </c>
      <c r="I1280" s="99">
        <v>0</v>
      </c>
      <c r="J1280" s="98">
        <v>5740</v>
      </c>
      <c r="K1280" s="100">
        <v>0.11724999999999999</v>
      </c>
      <c r="M1280">
        <f t="shared" si="38"/>
        <v>0</v>
      </c>
      <c r="N1280">
        <f t="shared" si="39"/>
        <v>0</v>
      </c>
    </row>
    <row r="1281" spans="1:14" x14ac:dyDescent="0.2">
      <c r="A1281" s="96">
        <v>180005</v>
      </c>
      <c r="B1281" s="97" t="s">
        <v>811</v>
      </c>
      <c r="C1281" s="97" t="s">
        <v>162</v>
      </c>
      <c r="D1281" s="96" t="s">
        <v>860</v>
      </c>
      <c r="E1281" s="98">
        <v>1899</v>
      </c>
      <c r="F1281" s="99">
        <v>0</v>
      </c>
      <c r="G1281" s="98">
        <v>1899</v>
      </c>
      <c r="H1281" s="98">
        <v>12473</v>
      </c>
      <c r="I1281" s="99">
        <v>50</v>
      </c>
      <c r="J1281" s="98">
        <v>12523</v>
      </c>
      <c r="K1281" s="100">
        <v>0.15164</v>
      </c>
      <c r="M1281">
        <f t="shared" si="38"/>
        <v>0</v>
      </c>
      <c r="N1281">
        <f t="shared" si="39"/>
        <v>3.9926535175277486E-3</v>
      </c>
    </row>
    <row r="1282" spans="1:14" x14ac:dyDescent="0.2">
      <c r="A1282" s="96">
        <v>180007</v>
      </c>
      <c r="B1282" s="97" t="s">
        <v>168</v>
      </c>
      <c r="C1282" s="97" t="s">
        <v>162</v>
      </c>
      <c r="D1282" s="96" t="s">
        <v>1434</v>
      </c>
      <c r="E1282" s="98">
        <v>813</v>
      </c>
      <c r="F1282" s="99">
        <v>0</v>
      </c>
      <c r="G1282" s="98">
        <v>813</v>
      </c>
      <c r="H1282" s="98">
        <v>7322</v>
      </c>
      <c r="I1282" s="99">
        <v>0</v>
      </c>
      <c r="J1282" s="98">
        <v>7322</v>
      </c>
      <c r="K1282" s="100">
        <v>0.11104</v>
      </c>
      <c r="M1282">
        <f t="shared" si="38"/>
        <v>0</v>
      </c>
      <c r="N1282">
        <f t="shared" si="39"/>
        <v>0</v>
      </c>
    </row>
    <row r="1283" spans="1:14" x14ac:dyDescent="0.2">
      <c r="A1283" s="96">
        <v>180009</v>
      </c>
      <c r="B1283" s="97" t="s">
        <v>811</v>
      </c>
      <c r="C1283" s="97" t="s">
        <v>162</v>
      </c>
      <c r="D1283" s="96" t="s">
        <v>1435</v>
      </c>
      <c r="E1283" s="98">
        <v>6551</v>
      </c>
      <c r="F1283" s="99">
        <v>0</v>
      </c>
      <c r="G1283" s="98">
        <v>6551</v>
      </c>
      <c r="H1283" s="98">
        <v>54714</v>
      </c>
      <c r="I1283" s="99">
        <v>0</v>
      </c>
      <c r="J1283" s="98">
        <v>54714</v>
      </c>
      <c r="K1283" s="100">
        <v>0.11973</v>
      </c>
      <c r="M1283">
        <f t="shared" si="38"/>
        <v>0</v>
      </c>
      <c r="N1283">
        <f t="shared" si="39"/>
        <v>0</v>
      </c>
    </row>
    <row r="1284" spans="1:14" x14ac:dyDescent="0.2">
      <c r="A1284" s="96">
        <v>180010</v>
      </c>
      <c r="B1284" s="97" t="s">
        <v>811</v>
      </c>
      <c r="C1284" s="97" t="s">
        <v>162</v>
      </c>
      <c r="D1284" s="96" t="s">
        <v>1241</v>
      </c>
      <c r="E1284" s="98">
        <v>4835</v>
      </c>
      <c r="F1284" s="99">
        <v>0</v>
      </c>
      <c r="G1284" s="98">
        <v>4835</v>
      </c>
      <c r="H1284" s="98">
        <v>51702</v>
      </c>
      <c r="I1284" s="99">
        <v>0</v>
      </c>
      <c r="J1284" s="98">
        <v>51702</v>
      </c>
      <c r="K1284" s="100">
        <v>9.3520000000000006E-2</v>
      </c>
      <c r="M1284">
        <f t="shared" ref="M1284:M1347" si="40">F1284/G1284</f>
        <v>0</v>
      </c>
      <c r="N1284">
        <f t="shared" ref="N1284:N1347" si="41">I1284/J1284</f>
        <v>0</v>
      </c>
    </row>
    <row r="1285" spans="1:14" x14ac:dyDescent="0.2">
      <c r="A1285" s="96">
        <v>180011</v>
      </c>
      <c r="B1285" s="97" t="s">
        <v>811</v>
      </c>
      <c r="C1285" s="97" t="s">
        <v>162</v>
      </c>
      <c r="D1285" s="96" t="s">
        <v>1436</v>
      </c>
      <c r="E1285" s="98">
        <v>2908</v>
      </c>
      <c r="F1285" s="99">
        <v>0</v>
      </c>
      <c r="G1285" s="98">
        <v>2908</v>
      </c>
      <c r="H1285" s="98">
        <v>14352</v>
      </c>
      <c r="I1285" s="99">
        <v>0</v>
      </c>
      <c r="J1285" s="98">
        <v>14352</v>
      </c>
      <c r="K1285" s="100">
        <v>0.20261999999999999</v>
      </c>
      <c r="M1285">
        <f t="shared" si="40"/>
        <v>0</v>
      </c>
      <c r="N1285">
        <f t="shared" si="41"/>
        <v>0</v>
      </c>
    </row>
    <row r="1286" spans="1:14" x14ac:dyDescent="0.2">
      <c r="A1286" s="96">
        <v>180012</v>
      </c>
      <c r="B1286" s="97" t="s">
        <v>811</v>
      </c>
      <c r="C1286" s="97" t="s">
        <v>162</v>
      </c>
      <c r="D1286" s="96" t="s">
        <v>1437</v>
      </c>
      <c r="E1286" s="98">
        <v>1214</v>
      </c>
      <c r="F1286" s="99">
        <v>10</v>
      </c>
      <c r="G1286" s="98">
        <v>1224</v>
      </c>
      <c r="H1286" s="98">
        <v>30601</v>
      </c>
      <c r="I1286" s="99">
        <v>841</v>
      </c>
      <c r="J1286" s="98">
        <v>31442</v>
      </c>
      <c r="K1286" s="100">
        <v>3.8929999999999999E-2</v>
      </c>
      <c r="M1286">
        <f t="shared" si="40"/>
        <v>8.1699346405228763E-3</v>
      </c>
      <c r="N1286">
        <f t="shared" si="41"/>
        <v>2.6747662362445138E-2</v>
      </c>
    </row>
    <row r="1287" spans="1:14" x14ac:dyDescent="0.2">
      <c r="A1287" s="96">
        <v>180013</v>
      </c>
      <c r="B1287" s="97" t="s">
        <v>811</v>
      </c>
      <c r="C1287" s="97" t="s">
        <v>162</v>
      </c>
      <c r="D1287" s="96" t="s">
        <v>1438</v>
      </c>
      <c r="E1287" s="98">
        <v>5452</v>
      </c>
      <c r="F1287" s="99">
        <v>111</v>
      </c>
      <c r="G1287" s="98">
        <v>5563</v>
      </c>
      <c r="H1287" s="98">
        <v>39356</v>
      </c>
      <c r="I1287" s="99">
        <v>1687</v>
      </c>
      <c r="J1287" s="98">
        <v>41043</v>
      </c>
      <c r="K1287" s="100">
        <v>0.13553999999999999</v>
      </c>
      <c r="M1287">
        <f t="shared" si="40"/>
        <v>1.9953262628078373E-2</v>
      </c>
      <c r="N1287">
        <f t="shared" si="41"/>
        <v>4.1103233194454594E-2</v>
      </c>
    </row>
    <row r="1288" spans="1:14" x14ac:dyDescent="0.2">
      <c r="A1288" s="96">
        <v>180016</v>
      </c>
      <c r="B1288" s="97" t="s">
        <v>811</v>
      </c>
      <c r="C1288" s="97" t="s">
        <v>162</v>
      </c>
      <c r="D1288" s="96" t="s">
        <v>1439</v>
      </c>
      <c r="E1288" s="98">
        <v>169</v>
      </c>
      <c r="F1288" s="99">
        <v>358</v>
      </c>
      <c r="G1288" s="98">
        <v>527</v>
      </c>
      <c r="H1288" s="98">
        <v>6530</v>
      </c>
      <c r="I1288" s="99">
        <v>517</v>
      </c>
      <c r="J1288" s="98">
        <v>7047</v>
      </c>
      <c r="K1288" s="100">
        <v>7.4779999999999999E-2</v>
      </c>
      <c r="M1288">
        <f t="shared" si="40"/>
        <v>0.6793168880455408</v>
      </c>
      <c r="N1288">
        <f t="shared" si="41"/>
        <v>7.3364552291755356E-2</v>
      </c>
    </row>
    <row r="1289" spans="1:14" x14ac:dyDescent="0.2">
      <c r="A1289" s="96">
        <v>180017</v>
      </c>
      <c r="B1289" s="97" t="s">
        <v>811</v>
      </c>
      <c r="C1289" s="97" t="s">
        <v>162</v>
      </c>
      <c r="D1289" s="96" t="s">
        <v>1440</v>
      </c>
      <c r="E1289" s="98">
        <v>2752</v>
      </c>
      <c r="F1289" s="99">
        <v>44</v>
      </c>
      <c r="G1289" s="98">
        <v>2796</v>
      </c>
      <c r="H1289" s="98">
        <v>16177</v>
      </c>
      <c r="I1289" s="99">
        <v>988</v>
      </c>
      <c r="J1289" s="98">
        <v>17165</v>
      </c>
      <c r="K1289" s="100">
        <v>0.16289000000000001</v>
      </c>
      <c r="M1289">
        <f t="shared" si="40"/>
        <v>1.5736766809728183E-2</v>
      </c>
      <c r="N1289">
        <f t="shared" si="41"/>
        <v>5.755898630935042E-2</v>
      </c>
    </row>
    <row r="1290" spans="1:14" x14ac:dyDescent="0.2">
      <c r="A1290" s="96">
        <v>180018</v>
      </c>
      <c r="B1290" s="97" t="s">
        <v>811</v>
      </c>
      <c r="C1290" s="97" t="s">
        <v>162</v>
      </c>
      <c r="D1290" s="96" t="s">
        <v>1441</v>
      </c>
      <c r="E1290" s="98">
        <v>2172</v>
      </c>
      <c r="F1290" s="99">
        <v>0</v>
      </c>
      <c r="G1290" s="98">
        <v>2172</v>
      </c>
      <c r="H1290" s="98">
        <v>9254</v>
      </c>
      <c r="I1290" s="99">
        <v>0</v>
      </c>
      <c r="J1290" s="98">
        <v>9254</v>
      </c>
      <c r="K1290" s="100">
        <v>0.23471</v>
      </c>
      <c r="M1290">
        <f t="shared" si="40"/>
        <v>0</v>
      </c>
      <c r="N1290">
        <f t="shared" si="41"/>
        <v>0</v>
      </c>
    </row>
    <row r="1291" spans="1:14" x14ac:dyDescent="0.2">
      <c r="A1291" s="96">
        <v>180019</v>
      </c>
      <c r="B1291" s="97" t="s">
        <v>811</v>
      </c>
      <c r="C1291" s="97" t="s">
        <v>162</v>
      </c>
      <c r="D1291" s="96" t="s">
        <v>1442</v>
      </c>
      <c r="E1291" s="98">
        <v>655</v>
      </c>
      <c r="F1291" s="99">
        <v>0</v>
      </c>
      <c r="G1291" s="98">
        <v>655</v>
      </c>
      <c r="H1291" s="98">
        <v>5104</v>
      </c>
      <c r="I1291" s="99">
        <v>0</v>
      </c>
      <c r="J1291" s="98">
        <v>5104</v>
      </c>
      <c r="K1291" s="100">
        <v>0.12833</v>
      </c>
      <c r="M1291">
        <f t="shared" si="40"/>
        <v>0</v>
      </c>
      <c r="N1291">
        <f t="shared" si="41"/>
        <v>0</v>
      </c>
    </row>
    <row r="1292" spans="1:14" x14ac:dyDescent="0.2">
      <c r="A1292" s="96">
        <v>180020</v>
      </c>
      <c r="B1292" s="97" t="s">
        <v>811</v>
      </c>
      <c r="C1292" s="97" t="s">
        <v>162</v>
      </c>
      <c r="D1292" s="96" t="s">
        <v>1443</v>
      </c>
      <c r="E1292" s="98">
        <v>1136</v>
      </c>
      <c r="F1292" s="99">
        <v>0</v>
      </c>
      <c r="G1292" s="98">
        <v>1136</v>
      </c>
      <c r="H1292" s="98">
        <v>6327</v>
      </c>
      <c r="I1292" s="99">
        <v>0</v>
      </c>
      <c r="J1292" s="98">
        <v>6327</v>
      </c>
      <c r="K1292" s="100">
        <v>0.17954999999999999</v>
      </c>
      <c r="M1292">
        <f t="shared" si="40"/>
        <v>0</v>
      </c>
      <c r="N1292">
        <f t="shared" si="41"/>
        <v>0</v>
      </c>
    </row>
    <row r="1293" spans="1:14" x14ac:dyDescent="0.2">
      <c r="A1293" s="96">
        <v>180021</v>
      </c>
      <c r="B1293" s="97" t="s">
        <v>811</v>
      </c>
      <c r="C1293" s="97" t="s">
        <v>162</v>
      </c>
      <c r="D1293" s="96" t="s">
        <v>1444</v>
      </c>
      <c r="E1293" s="98">
        <v>1897</v>
      </c>
      <c r="F1293" s="99">
        <v>0</v>
      </c>
      <c r="G1293" s="98">
        <v>1897</v>
      </c>
      <c r="H1293" s="98">
        <v>9184</v>
      </c>
      <c r="I1293" s="99">
        <v>0</v>
      </c>
      <c r="J1293" s="98">
        <v>9184</v>
      </c>
      <c r="K1293" s="100">
        <v>0.20655000000000001</v>
      </c>
      <c r="M1293">
        <f t="shared" si="40"/>
        <v>0</v>
      </c>
      <c r="N1293">
        <f t="shared" si="41"/>
        <v>0</v>
      </c>
    </row>
    <row r="1294" spans="1:14" x14ac:dyDescent="0.2">
      <c r="A1294" s="96">
        <v>180024</v>
      </c>
      <c r="B1294" s="97" t="s">
        <v>811</v>
      </c>
      <c r="C1294" s="97" t="s">
        <v>162</v>
      </c>
      <c r="D1294" s="96" t="s">
        <v>1445</v>
      </c>
      <c r="E1294" s="98">
        <v>156</v>
      </c>
      <c r="F1294" s="99">
        <v>0</v>
      </c>
      <c r="G1294" s="98">
        <v>156</v>
      </c>
      <c r="H1294" s="98">
        <v>2984</v>
      </c>
      <c r="I1294" s="99">
        <v>0</v>
      </c>
      <c r="J1294" s="98">
        <v>2984</v>
      </c>
      <c r="K1294" s="100">
        <v>5.228E-2</v>
      </c>
      <c r="M1294">
        <f t="shared" si="40"/>
        <v>0</v>
      </c>
      <c r="N1294">
        <f t="shared" si="41"/>
        <v>0</v>
      </c>
    </row>
    <row r="1295" spans="1:14" x14ac:dyDescent="0.2">
      <c r="A1295" s="96">
        <v>180025</v>
      </c>
      <c r="B1295" s="97" t="s">
        <v>811</v>
      </c>
      <c r="C1295" s="97" t="s">
        <v>162</v>
      </c>
      <c r="D1295" s="96" t="s">
        <v>1446</v>
      </c>
      <c r="E1295" s="98">
        <v>112</v>
      </c>
      <c r="F1295" s="99">
        <v>0</v>
      </c>
      <c r="G1295" s="98">
        <v>112</v>
      </c>
      <c r="H1295" s="98">
        <v>4279</v>
      </c>
      <c r="I1295" s="99">
        <v>0</v>
      </c>
      <c r="J1295" s="98">
        <v>4279</v>
      </c>
      <c r="K1295" s="100">
        <v>2.6169999999999999E-2</v>
      </c>
      <c r="M1295">
        <f t="shared" si="40"/>
        <v>0</v>
      </c>
      <c r="N1295">
        <f t="shared" si="41"/>
        <v>0</v>
      </c>
    </row>
    <row r="1296" spans="1:14" x14ac:dyDescent="0.2">
      <c r="A1296" s="96">
        <v>180027</v>
      </c>
      <c r="B1296" s="97" t="s">
        <v>811</v>
      </c>
      <c r="C1296" s="97" t="s">
        <v>162</v>
      </c>
      <c r="D1296" s="96" t="s">
        <v>1447</v>
      </c>
      <c r="E1296" s="98">
        <v>960</v>
      </c>
      <c r="F1296" s="99">
        <v>0</v>
      </c>
      <c r="G1296" s="98">
        <v>960</v>
      </c>
      <c r="H1296" s="98">
        <v>13482</v>
      </c>
      <c r="I1296" s="99">
        <v>0</v>
      </c>
      <c r="J1296" s="98">
        <v>13482</v>
      </c>
      <c r="K1296" s="100">
        <v>7.1209999999999996E-2</v>
      </c>
      <c r="M1296">
        <f t="shared" si="40"/>
        <v>0</v>
      </c>
      <c r="N1296">
        <f t="shared" si="41"/>
        <v>0</v>
      </c>
    </row>
    <row r="1297" spans="1:14" x14ac:dyDescent="0.2">
      <c r="A1297" s="96">
        <v>180029</v>
      </c>
      <c r="B1297" s="97" t="s">
        <v>811</v>
      </c>
      <c r="C1297" s="97" t="s">
        <v>162</v>
      </c>
      <c r="D1297" s="96" t="s">
        <v>1448</v>
      </c>
      <c r="E1297" s="98">
        <v>3865</v>
      </c>
      <c r="F1297" s="99">
        <v>0</v>
      </c>
      <c r="G1297" s="98">
        <v>3865</v>
      </c>
      <c r="H1297" s="98">
        <v>24923</v>
      </c>
      <c r="I1297" s="99">
        <v>0</v>
      </c>
      <c r="J1297" s="98">
        <v>24923</v>
      </c>
      <c r="K1297" s="100">
        <v>0.15508</v>
      </c>
      <c r="M1297">
        <f t="shared" si="40"/>
        <v>0</v>
      </c>
      <c r="N1297">
        <f t="shared" si="41"/>
        <v>0</v>
      </c>
    </row>
    <row r="1298" spans="1:14" x14ac:dyDescent="0.2">
      <c r="A1298" s="96">
        <v>180035</v>
      </c>
      <c r="B1298" s="97" t="s">
        <v>811</v>
      </c>
      <c r="C1298" s="97" t="s">
        <v>162</v>
      </c>
      <c r="D1298" s="96" t="s">
        <v>1449</v>
      </c>
      <c r="E1298" s="98">
        <v>5170</v>
      </c>
      <c r="F1298" s="99">
        <v>52</v>
      </c>
      <c r="G1298" s="98">
        <v>5222</v>
      </c>
      <c r="H1298" s="98">
        <v>58073</v>
      </c>
      <c r="I1298" s="99">
        <v>6448</v>
      </c>
      <c r="J1298" s="98">
        <v>64521</v>
      </c>
      <c r="K1298" s="100">
        <v>8.0930000000000002E-2</v>
      </c>
      <c r="M1298">
        <f t="shared" si="40"/>
        <v>9.9578705476828806E-3</v>
      </c>
      <c r="N1298">
        <f t="shared" si="41"/>
        <v>9.9936454797662777E-2</v>
      </c>
    </row>
    <row r="1299" spans="1:14" x14ac:dyDescent="0.2">
      <c r="A1299" s="96">
        <v>180036</v>
      </c>
      <c r="B1299" s="97" t="s">
        <v>811</v>
      </c>
      <c r="C1299" s="97" t="s">
        <v>162</v>
      </c>
      <c r="D1299" s="96" t="s">
        <v>1450</v>
      </c>
      <c r="E1299" s="98">
        <v>1977</v>
      </c>
      <c r="F1299" s="99">
        <v>0</v>
      </c>
      <c r="G1299" s="98">
        <v>1977</v>
      </c>
      <c r="H1299" s="98">
        <v>16409</v>
      </c>
      <c r="I1299" s="99">
        <v>0</v>
      </c>
      <c r="J1299" s="98">
        <v>16409</v>
      </c>
      <c r="K1299" s="100">
        <v>0.12048</v>
      </c>
      <c r="M1299">
        <f t="shared" si="40"/>
        <v>0</v>
      </c>
      <c r="N1299">
        <f t="shared" si="41"/>
        <v>0</v>
      </c>
    </row>
    <row r="1300" spans="1:14" x14ac:dyDescent="0.2">
      <c r="A1300" s="96">
        <v>180038</v>
      </c>
      <c r="B1300" s="97" t="s">
        <v>811</v>
      </c>
      <c r="C1300" s="97" t="s">
        <v>162</v>
      </c>
      <c r="D1300" s="96" t="s">
        <v>1451</v>
      </c>
      <c r="E1300" s="98">
        <v>3724</v>
      </c>
      <c r="F1300" s="99">
        <v>60</v>
      </c>
      <c r="G1300" s="98">
        <v>3784</v>
      </c>
      <c r="H1300" s="98">
        <v>41268</v>
      </c>
      <c r="I1300" s="99">
        <v>1542</v>
      </c>
      <c r="J1300" s="98">
        <v>42810</v>
      </c>
      <c r="K1300" s="100">
        <v>8.8389999999999996E-2</v>
      </c>
      <c r="M1300">
        <f t="shared" si="40"/>
        <v>1.5856236786469344E-2</v>
      </c>
      <c r="N1300">
        <f t="shared" si="41"/>
        <v>3.6019621583742119E-2</v>
      </c>
    </row>
    <row r="1301" spans="1:14" x14ac:dyDescent="0.2">
      <c r="A1301" s="96">
        <v>180040</v>
      </c>
      <c r="B1301" s="97" t="s">
        <v>811</v>
      </c>
      <c r="C1301" s="97" t="s">
        <v>162</v>
      </c>
      <c r="D1301" s="96" t="s">
        <v>1452</v>
      </c>
      <c r="E1301" s="98">
        <v>4464</v>
      </c>
      <c r="F1301" s="99">
        <v>4906</v>
      </c>
      <c r="G1301" s="98">
        <v>9370</v>
      </c>
      <c r="H1301" s="98">
        <v>101747</v>
      </c>
      <c r="I1301" s="99">
        <v>12969</v>
      </c>
      <c r="J1301" s="98">
        <v>114716</v>
      </c>
      <c r="K1301" s="100">
        <v>8.1680000000000003E-2</v>
      </c>
      <c r="M1301">
        <f t="shared" si="40"/>
        <v>0.52358591248665953</v>
      </c>
      <c r="N1301">
        <f t="shared" si="41"/>
        <v>0.11305310505945117</v>
      </c>
    </row>
    <row r="1302" spans="1:14" x14ac:dyDescent="0.2">
      <c r="A1302" s="96">
        <v>180043</v>
      </c>
      <c r="B1302" s="97" t="s">
        <v>828</v>
      </c>
      <c r="C1302" s="97" t="s">
        <v>162</v>
      </c>
      <c r="D1302" s="96" t="s">
        <v>1224</v>
      </c>
      <c r="E1302" s="98">
        <v>2279</v>
      </c>
      <c r="F1302" s="99">
        <v>0</v>
      </c>
      <c r="G1302" s="98">
        <v>2279</v>
      </c>
      <c r="H1302" s="98">
        <v>7827</v>
      </c>
      <c r="I1302" s="99">
        <v>0</v>
      </c>
      <c r="J1302" s="98">
        <v>7827</v>
      </c>
      <c r="K1302" s="100">
        <v>0.29116999999999998</v>
      </c>
      <c r="M1302">
        <f t="shared" si="40"/>
        <v>0</v>
      </c>
      <c r="N1302">
        <f t="shared" si="41"/>
        <v>0</v>
      </c>
    </row>
    <row r="1303" spans="1:14" x14ac:dyDescent="0.2">
      <c r="A1303" s="96">
        <v>180044</v>
      </c>
      <c r="B1303" s="97" t="s">
        <v>811</v>
      </c>
      <c r="C1303" s="97" t="s">
        <v>162</v>
      </c>
      <c r="D1303" s="96" t="s">
        <v>1453</v>
      </c>
      <c r="E1303" s="98">
        <v>2308</v>
      </c>
      <c r="F1303" s="99">
        <v>0</v>
      </c>
      <c r="G1303" s="98">
        <v>2308</v>
      </c>
      <c r="H1303" s="98">
        <v>20701</v>
      </c>
      <c r="I1303" s="99">
        <v>3</v>
      </c>
      <c r="J1303" s="98">
        <v>20704</v>
      </c>
      <c r="K1303" s="100">
        <v>0.11148</v>
      </c>
      <c r="M1303">
        <f t="shared" si="40"/>
        <v>0</v>
      </c>
      <c r="N1303">
        <f t="shared" si="41"/>
        <v>1.4489953632148376E-4</v>
      </c>
    </row>
    <row r="1304" spans="1:14" x14ac:dyDescent="0.2">
      <c r="A1304" s="96">
        <v>180045</v>
      </c>
      <c r="B1304" s="97" t="s">
        <v>1430</v>
      </c>
      <c r="C1304" s="97" t="s">
        <v>162</v>
      </c>
      <c r="D1304" s="96" t="s">
        <v>1454</v>
      </c>
      <c r="E1304" s="98">
        <v>1123</v>
      </c>
      <c r="F1304" s="99">
        <v>11</v>
      </c>
      <c r="G1304" s="98">
        <v>1134</v>
      </c>
      <c r="H1304" s="98">
        <v>14001</v>
      </c>
      <c r="I1304" s="99">
        <v>3218</v>
      </c>
      <c r="J1304" s="98">
        <v>17219</v>
      </c>
      <c r="K1304" s="100">
        <v>6.5860000000000002E-2</v>
      </c>
      <c r="M1304">
        <f t="shared" si="40"/>
        <v>9.700176366843033E-3</v>
      </c>
      <c r="N1304">
        <f t="shared" si="41"/>
        <v>0.18688657877925546</v>
      </c>
    </row>
    <row r="1305" spans="1:14" x14ac:dyDescent="0.2">
      <c r="A1305" s="96">
        <v>180046</v>
      </c>
      <c r="B1305" s="97" t="s">
        <v>811</v>
      </c>
      <c r="C1305" s="97" t="s">
        <v>162</v>
      </c>
      <c r="D1305" s="96" t="s">
        <v>1455</v>
      </c>
      <c r="E1305" s="98">
        <v>352</v>
      </c>
      <c r="F1305" s="99">
        <v>0</v>
      </c>
      <c r="G1305" s="98">
        <v>352</v>
      </c>
      <c r="H1305" s="98">
        <v>2079</v>
      </c>
      <c r="I1305" s="99">
        <v>0</v>
      </c>
      <c r="J1305" s="98">
        <v>2079</v>
      </c>
      <c r="K1305" s="100">
        <v>0.16930999999999999</v>
      </c>
      <c r="M1305">
        <f t="shared" si="40"/>
        <v>0</v>
      </c>
      <c r="N1305">
        <f t="shared" si="41"/>
        <v>0</v>
      </c>
    </row>
    <row r="1306" spans="1:14" x14ac:dyDescent="0.2">
      <c r="A1306" s="96">
        <v>180048</v>
      </c>
      <c r="B1306" s="97" t="s">
        <v>811</v>
      </c>
      <c r="C1306" s="97" t="s">
        <v>162</v>
      </c>
      <c r="D1306" s="96" t="s">
        <v>1456</v>
      </c>
      <c r="E1306" s="98">
        <v>3014</v>
      </c>
      <c r="F1306" s="99">
        <v>0</v>
      </c>
      <c r="G1306" s="98">
        <v>3014</v>
      </c>
      <c r="H1306" s="98">
        <v>19676</v>
      </c>
      <c r="I1306" s="99">
        <v>6</v>
      </c>
      <c r="J1306" s="98">
        <v>19682</v>
      </c>
      <c r="K1306" s="100">
        <v>0.15312999999999999</v>
      </c>
      <c r="M1306">
        <f t="shared" si="40"/>
        <v>0</v>
      </c>
      <c r="N1306">
        <f t="shared" si="41"/>
        <v>3.04847068387359E-4</v>
      </c>
    </row>
    <row r="1307" spans="1:14" x14ac:dyDescent="0.2">
      <c r="A1307" s="96">
        <v>180049</v>
      </c>
      <c r="B1307" s="97" t="s">
        <v>811</v>
      </c>
      <c r="C1307" s="97" t="s">
        <v>162</v>
      </c>
      <c r="D1307" s="96" t="s">
        <v>1457</v>
      </c>
      <c r="E1307" s="98">
        <v>869</v>
      </c>
      <c r="F1307" s="99">
        <v>0</v>
      </c>
      <c r="G1307" s="98">
        <v>869</v>
      </c>
      <c r="H1307" s="98">
        <v>7355</v>
      </c>
      <c r="I1307" s="99">
        <v>0</v>
      </c>
      <c r="J1307" s="98">
        <v>7355</v>
      </c>
      <c r="K1307" s="100">
        <v>0.11815000000000001</v>
      </c>
      <c r="M1307">
        <f t="shared" si="40"/>
        <v>0</v>
      </c>
      <c r="N1307">
        <f t="shared" si="41"/>
        <v>0</v>
      </c>
    </row>
    <row r="1308" spans="1:14" x14ac:dyDescent="0.2">
      <c r="A1308" s="96">
        <v>180050</v>
      </c>
      <c r="B1308" s="97" t="s">
        <v>811</v>
      </c>
      <c r="C1308" s="97" t="s">
        <v>162</v>
      </c>
      <c r="D1308" s="96" t="s">
        <v>1458</v>
      </c>
      <c r="E1308" s="98">
        <v>939</v>
      </c>
      <c r="F1308" s="99">
        <v>0</v>
      </c>
      <c r="G1308" s="98">
        <v>939</v>
      </c>
      <c r="H1308" s="98">
        <v>6597</v>
      </c>
      <c r="I1308" s="99">
        <v>0</v>
      </c>
      <c r="J1308" s="98">
        <v>6597</v>
      </c>
      <c r="K1308" s="100">
        <v>0.14233999999999999</v>
      </c>
      <c r="M1308">
        <f t="shared" si="40"/>
        <v>0</v>
      </c>
      <c r="N1308">
        <f t="shared" si="41"/>
        <v>0</v>
      </c>
    </row>
    <row r="1309" spans="1:14" x14ac:dyDescent="0.2">
      <c r="A1309" s="96">
        <v>180051</v>
      </c>
      <c r="B1309" s="97" t="s">
        <v>811</v>
      </c>
      <c r="C1309" s="97" t="s">
        <v>162</v>
      </c>
      <c r="D1309" s="96" t="s">
        <v>1459</v>
      </c>
      <c r="E1309" s="98">
        <v>2202</v>
      </c>
      <c r="F1309" s="99">
        <v>5</v>
      </c>
      <c r="G1309" s="98">
        <v>2207</v>
      </c>
      <c r="H1309" s="98">
        <v>17034</v>
      </c>
      <c r="I1309" s="99">
        <v>165</v>
      </c>
      <c r="J1309" s="98">
        <v>17199</v>
      </c>
      <c r="K1309" s="100">
        <v>0.12831999999999999</v>
      </c>
      <c r="M1309">
        <f t="shared" si="40"/>
        <v>2.2655188038060714E-3</v>
      </c>
      <c r="N1309">
        <f t="shared" si="41"/>
        <v>9.5935810221524503E-3</v>
      </c>
    </row>
    <row r="1310" spans="1:14" x14ac:dyDescent="0.2">
      <c r="A1310" s="96">
        <v>180053</v>
      </c>
      <c r="B1310" s="97" t="s">
        <v>811</v>
      </c>
      <c r="C1310" s="97" t="s">
        <v>162</v>
      </c>
      <c r="D1310" s="96" t="s">
        <v>1460</v>
      </c>
      <c r="E1310" s="98">
        <v>1227</v>
      </c>
      <c r="F1310" s="99">
        <v>0</v>
      </c>
      <c r="G1310" s="98">
        <v>1227</v>
      </c>
      <c r="H1310" s="98">
        <v>6043</v>
      </c>
      <c r="I1310" s="99">
        <v>0</v>
      </c>
      <c r="J1310" s="98">
        <v>6043</v>
      </c>
      <c r="K1310" s="100">
        <v>0.20304</v>
      </c>
      <c r="M1310">
        <f t="shared" si="40"/>
        <v>0</v>
      </c>
      <c r="N1310">
        <f t="shared" si="41"/>
        <v>0</v>
      </c>
    </row>
    <row r="1311" spans="1:14" x14ac:dyDescent="0.2">
      <c r="A1311" s="96">
        <v>180056</v>
      </c>
      <c r="B1311" s="97" t="s">
        <v>811</v>
      </c>
      <c r="C1311" s="97" t="s">
        <v>162</v>
      </c>
      <c r="D1311" s="96" t="s">
        <v>1461</v>
      </c>
      <c r="E1311" s="98">
        <v>1622</v>
      </c>
      <c r="F1311" s="99">
        <v>0</v>
      </c>
      <c r="G1311" s="98">
        <v>1622</v>
      </c>
      <c r="H1311" s="98">
        <v>14285</v>
      </c>
      <c r="I1311" s="99">
        <v>0</v>
      </c>
      <c r="J1311" s="98">
        <v>14285</v>
      </c>
      <c r="K1311" s="100">
        <v>0.11355</v>
      </c>
      <c r="M1311">
        <f t="shared" si="40"/>
        <v>0</v>
      </c>
      <c r="N1311">
        <f t="shared" si="41"/>
        <v>0</v>
      </c>
    </row>
    <row r="1312" spans="1:14" x14ac:dyDescent="0.2">
      <c r="A1312" s="96">
        <v>180064</v>
      </c>
      <c r="B1312" s="97" t="s">
        <v>811</v>
      </c>
      <c r="C1312" s="97" t="s">
        <v>162</v>
      </c>
      <c r="D1312" s="96" t="s">
        <v>1462</v>
      </c>
      <c r="E1312" s="98">
        <v>688</v>
      </c>
      <c r="F1312" s="99">
        <v>0</v>
      </c>
      <c r="G1312" s="98">
        <v>688</v>
      </c>
      <c r="H1312" s="98">
        <v>3725</v>
      </c>
      <c r="I1312" s="99">
        <v>0</v>
      </c>
      <c r="J1312" s="98">
        <v>3725</v>
      </c>
      <c r="K1312" s="100">
        <v>0.1847</v>
      </c>
      <c r="M1312">
        <f t="shared" si="40"/>
        <v>0</v>
      </c>
      <c r="N1312">
        <f t="shared" si="41"/>
        <v>0</v>
      </c>
    </row>
    <row r="1313" spans="1:14" x14ac:dyDescent="0.2">
      <c r="A1313" s="96">
        <v>180066</v>
      </c>
      <c r="B1313" s="97" t="s">
        <v>811</v>
      </c>
      <c r="C1313" s="97" t="s">
        <v>162</v>
      </c>
      <c r="D1313" s="96" t="s">
        <v>1463</v>
      </c>
      <c r="E1313" s="98">
        <v>581</v>
      </c>
      <c r="F1313" s="99">
        <v>0</v>
      </c>
      <c r="G1313" s="98">
        <v>581</v>
      </c>
      <c r="H1313" s="98">
        <v>4339</v>
      </c>
      <c r="I1313" s="99">
        <v>82</v>
      </c>
      <c r="J1313" s="98">
        <v>4421</v>
      </c>
      <c r="K1313" s="100">
        <v>0.13142000000000001</v>
      </c>
      <c r="M1313">
        <f t="shared" si="40"/>
        <v>0</v>
      </c>
      <c r="N1313">
        <f t="shared" si="41"/>
        <v>1.8547839855236371E-2</v>
      </c>
    </row>
    <row r="1314" spans="1:14" x14ac:dyDescent="0.2">
      <c r="A1314" s="96">
        <v>180067</v>
      </c>
      <c r="B1314" s="97" t="s">
        <v>811</v>
      </c>
      <c r="C1314" s="97" t="s">
        <v>162</v>
      </c>
      <c r="D1314" s="96" t="s">
        <v>1464</v>
      </c>
      <c r="E1314" s="98">
        <v>6829</v>
      </c>
      <c r="F1314" s="99">
        <v>92</v>
      </c>
      <c r="G1314" s="98">
        <v>6921</v>
      </c>
      <c r="H1314" s="98">
        <v>39282</v>
      </c>
      <c r="I1314" s="99">
        <v>2416</v>
      </c>
      <c r="J1314" s="98">
        <v>41698</v>
      </c>
      <c r="K1314" s="100">
        <v>0.16597999999999999</v>
      </c>
      <c r="M1314">
        <f t="shared" si="40"/>
        <v>1.3292876751914463E-2</v>
      </c>
      <c r="N1314">
        <f t="shared" si="41"/>
        <v>5.7940428797544248E-2</v>
      </c>
    </row>
    <row r="1315" spans="1:14" x14ac:dyDescent="0.2">
      <c r="A1315" s="96">
        <v>180069</v>
      </c>
      <c r="B1315" s="97" t="s">
        <v>811</v>
      </c>
      <c r="C1315" s="97" t="s">
        <v>162</v>
      </c>
      <c r="D1315" s="96" t="s">
        <v>1465</v>
      </c>
      <c r="E1315" s="98">
        <v>984</v>
      </c>
      <c r="F1315" s="99">
        <v>0</v>
      </c>
      <c r="G1315" s="98">
        <v>984</v>
      </c>
      <c r="H1315" s="98">
        <v>10740</v>
      </c>
      <c r="I1315" s="99">
        <v>0</v>
      </c>
      <c r="J1315" s="98">
        <v>10740</v>
      </c>
      <c r="K1315" s="100">
        <v>9.1619999999999993E-2</v>
      </c>
      <c r="M1315">
        <f t="shared" si="40"/>
        <v>0</v>
      </c>
      <c r="N1315">
        <f t="shared" si="41"/>
        <v>0</v>
      </c>
    </row>
    <row r="1316" spans="1:14" x14ac:dyDescent="0.2">
      <c r="A1316" s="96">
        <v>180070</v>
      </c>
      <c r="B1316" s="97" t="s">
        <v>811</v>
      </c>
      <c r="C1316" s="97" t="s">
        <v>162</v>
      </c>
      <c r="D1316" s="96" t="s">
        <v>1466</v>
      </c>
      <c r="E1316" s="98">
        <v>219</v>
      </c>
      <c r="F1316" s="99">
        <v>0</v>
      </c>
      <c r="G1316" s="98">
        <v>219</v>
      </c>
      <c r="H1316" s="98">
        <v>5591</v>
      </c>
      <c r="I1316" s="99">
        <v>0</v>
      </c>
      <c r="J1316" s="98">
        <v>5591</v>
      </c>
      <c r="K1316" s="100">
        <v>3.9170000000000003E-2</v>
      </c>
      <c r="M1316">
        <f t="shared" si="40"/>
        <v>0</v>
      </c>
      <c r="N1316">
        <f t="shared" si="41"/>
        <v>0</v>
      </c>
    </row>
    <row r="1317" spans="1:14" x14ac:dyDescent="0.2">
      <c r="A1317" s="96">
        <v>180078</v>
      </c>
      <c r="B1317" s="97" t="s">
        <v>168</v>
      </c>
      <c r="C1317" s="97" t="s">
        <v>162</v>
      </c>
      <c r="D1317" s="96" t="s">
        <v>1467</v>
      </c>
      <c r="E1317" s="98">
        <v>2049</v>
      </c>
      <c r="F1317" s="99">
        <v>0</v>
      </c>
      <c r="G1317" s="98">
        <v>2049</v>
      </c>
      <c r="H1317" s="98">
        <v>9225</v>
      </c>
      <c r="I1317" s="99">
        <v>0</v>
      </c>
      <c r="J1317" s="98">
        <v>9225</v>
      </c>
      <c r="K1317" s="100">
        <v>0.22211</v>
      </c>
      <c r="M1317">
        <f t="shared" si="40"/>
        <v>0</v>
      </c>
      <c r="N1317">
        <f t="shared" si="41"/>
        <v>0</v>
      </c>
    </row>
    <row r="1318" spans="1:14" x14ac:dyDescent="0.2">
      <c r="A1318" s="96">
        <v>180079</v>
      </c>
      <c r="B1318" s="97" t="s">
        <v>811</v>
      </c>
      <c r="C1318" s="97" t="s">
        <v>162</v>
      </c>
      <c r="D1318" s="96" t="s">
        <v>1468</v>
      </c>
      <c r="E1318" s="98">
        <v>374</v>
      </c>
      <c r="F1318" s="99">
        <v>0</v>
      </c>
      <c r="G1318" s="98">
        <v>374</v>
      </c>
      <c r="H1318" s="98">
        <v>3113</v>
      </c>
      <c r="I1318" s="99">
        <v>0</v>
      </c>
      <c r="J1318" s="98">
        <v>3113</v>
      </c>
      <c r="K1318" s="100">
        <v>0.12014</v>
      </c>
      <c r="M1318">
        <f t="shared" si="40"/>
        <v>0</v>
      </c>
      <c r="N1318">
        <f t="shared" si="41"/>
        <v>0</v>
      </c>
    </row>
    <row r="1319" spans="1:14" x14ac:dyDescent="0.2">
      <c r="A1319" s="96">
        <v>180080</v>
      </c>
      <c r="B1319" s="97" t="s">
        <v>811</v>
      </c>
      <c r="C1319" s="97" t="s">
        <v>162</v>
      </c>
      <c r="D1319" s="96" t="s">
        <v>1469</v>
      </c>
      <c r="E1319" s="98">
        <v>2839</v>
      </c>
      <c r="F1319" s="99">
        <v>0</v>
      </c>
      <c r="G1319" s="98">
        <v>2839</v>
      </c>
      <c r="H1319" s="98">
        <v>18713</v>
      </c>
      <c r="I1319" s="99">
        <v>212</v>
      </c>
      <c r="J1319" s="98">
        <v>18925</v>
      </c>
      <c r="K1319" s="100">
        <v>0.15001</v>
      </c>
      <c r="M1319">
        <f t="shared" si="40"/>
        <v>0</v>
      </c>
      <c r="N1319">
        <f t="shared" si="41"/>
        <v>1.1202113606340819E-2</v>
      </c>
    </row>
    <row r="1320" spans="1:14" x14ac:dyDescent="0.2">
      <c r="A1320" s="96">
        <v>180087</v>
      </c>
      <c r="B1320" s="97" t="s">
        <v>811</v>
      </c>
      <c r="C1320" s="97" t="s">
        <v>162</v>
      </c>
      <c r="D1320" s="96" t="s">
        <v>1079</v>
      </c>
      <c r="E1320" s="98">
        <v>765</v>
      </c>
      <c r="F1320" s="99">
        <v>0</v>
      </c>
      <c r="G1320" s="98">
        <v>765</v>
      </c>
      <c r="H1320" s="98">
        <v>7421</v>
      </c>
      <c r="I1320" s="99">
        <v>0</v>
      </c>
      <c r="J1320" s="98">
        <v>7421</v>
      </c>
      <c r="K1320" s="100">
        <v>0.10309</v>
      </c>
      <c r="M1320">
        <f t="shared" si="40"/>
        <v>0</v>
      </c>
      <c r="N1320">
        <f t="shared" si="41"/>
        <v>0</v>
      </c>
    </row>
    <row r="1321" spans="1:14" x14ac:dyDescent="0.2">
      <c r="A1321" s="96">
        <v>180088</v>
      </c>
      <c r="B1321" s="97" t="s">
        <v>811</v>
      </c>
      <c r="C1321" s="97" t="s">
        <v>162</v>
      </c>
      <c r="D1321" s="96" t="s">
        <v>1470</v>
      </c>
      <c r="E1321" s="98">
        <v>3985</v>
      </c>
      <c r="F1321" s="99">
        <v>6957</v>
      </c>
      <c r="G1321" s="98">
        <v>10942</v>
      </c>
      <c r="H1321" s="98">
        <v>98196</v>
      </c>
      <c r="I1321" s="99">
        <v>20144</v>
      </c>
      <c r="J1321" s="98">
        <v>118340</v>
      </c>
      <c r="K1321" s="100">
        <v>9.2460000000000001E-2</v>
      </c>
      <c r="M1321">
        <f t="shared" si="40"/>
        <v>0.63580698227015175</v>
      </c>
      <c r="N1321">
        <f t="shared" si="41"/>
        <v>0.1702213959776914</v>
      </c>
    </row>
    <row r="1322" spans="1:14" x14ac:dyDescent="0.2">
      <c r="A1322" s="96">
        <v>180092</v>
      </c>
      <c r="B1322" s="97" t="s">
        <v>811</v>
      </c>
      <c r="C1322" s="97" t="s">
        <v>162</v>
      </c>
      <c r="D1322" s="96" t="s">
        <v>1471</v>
      </c>
      <c r="E1322" s="98">
        <v>648</v>
      </c>
      <c r="F1322" s="99">
        <v>0</v>
      </c>
      <c r="G1322" s="98">
        <v>648</v>
      </c>
      <c r="H1322" s="98">
        <v>4293</v>
      </c>
      <c r="I1322" s="99">
        <v>0</v>
      </c>
      <c r="J1322" s="98">
        <v>4293</v>
      </c>
      <c r="K1322" s="100">
        <v>0.15093999999999999</v>
      </c>
      <c r="M1322">
        <f t="shared" si="40"/>
        <v>0</v>
      </c>
      <c r="N1322">
        <f t="shared" si="41"/>
        <v>0</v>
      </c>
    </row>
    <row r="1323" spans="1:14" x14ac:dyDescent="0.2">
      <c r="A1323" s="96">
        <v>180093</v>
      </c>
      <c r="B1323" s="97" t="s">
        <v>811</v>
      </c>
      <c r="C1323" s="97" t="s">
        <v>162</v>
      </c>
      <c r="D1323" s="96" t="s">
        <v>1472</v>
      </c>
      <c r="E1323" s="98">
        <v>1754</v>
      </c>
      <c r="F1323" s="99">
        <v>0</v>
      </c>
      <c r="G1323" s="98">
        <v>1754</v>
      </c>
      <c r="H1323" s="98">
        <v>19967</v>
      </c>
      <c r="I1323" s="99">
        <v>0</v>
      </c>
      <c r="J1323" s="98">
        <v>19967</v>
      </c>
      <c r="K1323" s="100">
        <v>8.7840000000000001E-2</v>
      </c>
      <c r="M1323">
        <f t="shared" si="40"/>
        <v>0</v>
      </c>
      <c r="N1323">
        <f t="shared" si="41"/>
        <v>0</v>
      </c>
    </row>
    <row r="1324" spans="1:14" x14ac:dyDescent="0.2">
      <c r="A1324" s="96">
        <v>180095</v>
      </c>
      <c r="B1324" s="97" t="s">
        <v>811</v>
      </c>
      <c r="C1324" s="97" t="s">
        <v>162</v>
      </c>
      <c r="D1324" s="96" t="s">
        <v>1473</v>
      </c>
      <c r="E1324" s="98">
        <v>349</v>
      </c>
      <c r="F1324" s="99">
        <v>0</v>
      </c>
      <c r="G1324" s="98">
        <v>349</v>
      </c>
      <c r="H1324" s="98">
        <v>3645</v>
      </c>
      <c r="I1324" s="99">
        <v>0</v>
      </c>
      <c r="J1324" s="98">
        <v>3645</v>
      </c>
      <c r="K1324" s="100">
        <v>9.5750000000000002E-2</v>
      </c>
      <c r="M1324">
        <f t="shared" si="40"/>
        <v>0</v>
      </c>
      <c r="N1324">
        <f t="shared" si="41"/>
        <v>0</v>
      </c>
    </row>
    <row r="1325" spans="1:14" x14ac:dyDescent="0.2">
      <c r="A1325" s="96">
        <v>180101</v>
      </c>
      <c r="B1325" s="97" t="s">
        <v>811</v>
      </c>
      <c r="C1325" s="97" t="s">
        <v>162</v>
      </c>
      <c r="D1325" s="96" t="s">
        <v>1474</v>
      </c>
      <c r="E1325" s="98">
        <v>344</v>
      </c>
      <c r="F1325" s="99">
        <v>0</v>
      </c>
      <c r="G1325" s="98">
        <v>344</v>
      </c>
      <c r="H1325" s="98">
        <v>2996</v>
      </c>
      <c r="I1325" s="99">
        <v>0</v>
      </c>
      <c r="J1325" s="98">
        <v>2996</v>
      </c>
      <c r="K1325" s="100">
        <v>0.11482000000000001</v>
      </c>
      <c r="M1325">
        <f t="shared" si="40"/>
        <v>0</v>
      </c>
      <c r="N1325">
        <f t="shared" si="41"/>
        <v>0</v>
      </c>
    </row>
    <row r="1326" spans="1:14" x14ac:dyDescent="0.2">
      <c r="A1326" s="96">
        <v>180102</v>
      </c>
      <c r="B1326" s="97" t="s">
        <v>811</v>
      </c>
      <c r="C1326" s="97" t="s">
        <v>162</v>
      </c>
      <c r="D1326" s="96" t="s">
        <v>1475</v>
      </c>
      <c r="E1326" s="98">
        <v>2172</v>
      </c>
      <c r="F1326" s="99">
        <v>0</v>
      </c>
      <c r="G1326" s="98">
        <v>2172</v>
      </c>
      <c r="H1326" s="98">
        <v>28907</v>
      </c>
      <c r="I1326" s="99">
        <v>0</v>
      </c>
      <c r="J1326" s="98">
        <v>28907</v>
      </c>
      <c r="K1326" s="100">
        <v>7.5139999999999998E-2</v>
      </c>
      <c r="M1326">
        <f t="shared" si="40"/>
        <v>0</v>
      </c>
      <c r="N1326">
        <f t="shared" si="41"/>
        <v>0</v>
      </c>
    </row>
    <row r="1327" spans="1:14" x14ac:dyDescent="0.2">
      <c r="A1327" s="96">
        <v>180103</v>
      </c>
      <c r="B1327" s="97" t="s">
        <v>811</v>
      </c>
      <c r="C1327" s="97" t="s">
        <v>162</v>
      </c>
      <c r="D1327" s="96" t="s">
        <v>1476</v>
      </c>
      <c r="E1327" s="98">
        <v>3895</v>
      </c>
      <c r="F1327" s="99">
        <v>9</v>
      </c>
      <c r="G1327" s="98">
        <v>3904</v>
      </c>
      <c r="H1327" s="98">
        <v>37326</v>
      </c>
      <c r="I1327" s="99">
        <v>834</v>
      </c>
      <c r="J1327" s="98">
        <v>38160</v>
      </c>
      <c r="K1327" s="100">
        <v>0.10231</v>
      </c>
      <c r="M1327">
        <f t="shared" si="40"/>
        <v>2.305327868852459E-3</v>
      </c>
      <c r="N1327">
        <f t="shared" si="41"/>
        <v>2.1855345911949684E-2</v>
      </c>
    </row>
    <row r="1328" spans="1:14" x14ac:dyDescent="0.2">
      <c r="A1328" s="96">
        <v>180104</v>
      </c>
      <c r="B1328" s="97" t="s">
        <v>811</v>
      </c>
      <c r="C1328" s="97" t="s">
        <v>162</v>
      </c>
      <c r="D1328" s="96" t="s">
        <v>1477</v>
      </c>
      <c r="E1328" s="98">
        <v>2767</v>
      </c>
      <c r="F1328" s="99">
        <v>0</v>
      </c>
      <c r="G1328" s="98">
        <v>2767</v>
      </c>
      <c r="H1328" s="98">
        <v>40821</v>
      </c>
      <c r="I1328" s="99">
        <v>222</v>
      </c>
      <c r="J1328" s="98">
        <v>41043</v>
      </c>
      <c r="K1328" s="100">
        <v>6.7419999999999994E-2</v>
      </c>
      <c r="M1328">
        <f t="shared" si="40"/>
        <v>0</v>
      </c>
      <c r="N1328">
        <f t="shared" si="41"/>
        <v>5.408961333235875E-3</v>
      </c>
    </row>
    <row r="1329" spans="1:14" x14ac:dyDescent="0.2">
      <c r="A1329" s="96">
        <v>180105</v>
      </c>
      <c r="B1329" s="97" t="s">
        <v>811</v>
      </c>
      <c r="C1329" s="97" t="s">
        <v>162</v>
      </c>
      <c r="D1329" s="96" t="s">
        <v>1478</v>
      </c>
      <c r="E1329" s="98">
        <v>2182</v>
      </c>
      <c r="F1329" s="99">
        <v>0</v>
      </c>
      <c r="G1329" s="98">
        <v>2182</v>
      </c>
      <c r="H1329" s="98">
        <v>5965</v>
      </c>
      <c r="I1329" s="99">
        <v>5</v>
      </c>
      <c r="J1329" s="98">
        <v>5970</v>
      </c>
      <c r="K1329" s="100">
        <v>0.36548999999999998</v>
      </c>
      <c r="M1329">
        <f t="shared" si="40"/>
        <v>0</v>
      </c>
      <c r="N1329">
        <f t="shared" si="41"/>
        <v>8.375209380234506E-4</v>
      </c>
    </row>
    <row r="1330" spans="1:14" x14ac:dyDescent="0.2">
      <c r="A1330" s="96">
        <v>180106</v>
      </c>
      <c r="B1330" s="97" t="s">
        <v>811</v>
      </c>
      <c r="C1330" s="97" t="s">
        <v>162</v>
      </c>
      <c r="D1330" s="96" t="s">
        <v>1479</v>
      </c>
      <c r="E1330" s="98">
        <v>1201</v>
      </c>
      <c r="F1330" s="99">
        <v>0</v>
      </c>
      <c r="G1330" s="98">
        <v>1201</v>
      </c>
      <c r="H1330" s="98">
        <v>4911</v>
      </c>
      <c r="I1330" s="99">
        <v>0</v>
      </c>
      <c r="J1330" s="98">
        <v>4911</v>
      </c>
      <c r="K1330" s="100">
        <v>0.24454999999999999</v>
      </c>
      <c r="M1330">
        <f t="shared" si="40"/>
        <v>0</v>
      </c>
      <c r="N1330">
        <f t="shared" si="41"/>
        <v>0</v>
      </c>
    </row>
    <row r="1331" spans="1:14" x14ac:dyDescent="0.2">
      <c r="A1331" s="96">
        <v>180115</v>
      </c>
      <c r="B1331" s="97" t="s">
        <v>811</v>
      </c>
      <c r="C1331" s="97" t="s">
        <v>162</v>
      </c>
      <c r="D1331" s="96" t="s">
        <v>1480</v>
      </c>
      <c r="E1331" s="98">
        <v>747</v>
      </c>
      <c r="F1331" s="99">
        <v>0</v>
      </c>
      <c r="G1331" s="98">
        <v>747</v>
      </c>
      <c r="H1331" s="98">
        <v>3000</v>
      </c>
      <c r="I1331" s="99">
        <v>0</v>
      </c>
      <c r="J1331" s="98">
        <v>3000</v>
      </c>
      <c r="K1331" s="100">
        <v>0.249</v>
      </c>
      <c r="M1331">
        <f t="shared" si="40"/>
        <v>0</v>
      </c>
      <c r="N1331">
        <f t="shared" si="41"/>
        <v>0</v>
      </c>
    </row>
    <row r="1332" spans="1:14" x14ac:dyDescent="0.2">
      <c r="A1332" s="96">
        <v>180116</v>
      </c>
      <c r="B1332" s="97" t="s">
        <v>811</v>
      </c>
      <c r="C1332" s="97" t="s">
        <v>162</v>
      </c>
      <c r="D1332" s="96" t="s">
        <v>1481</v>
      </c>
      <c r="E1332" s="98">
        <v>1187</v>
      </c>
      <c r="F1332" s="99">
        <v>0</v>
      </c>
      <c r="G1332" s="98">
        <v>1187</v>
      </c>
      <c r="H1332" s="98">
        <v>11286</v>
      </c>
      <c r="I1332" s="99">
        <v>237</v>
      </c>
      <c r="J1332" s="98">
        <v>11523</v>
      </c>
      <c r="K1332" s="100">
        <v>0.10301</v>
      </c>
      <c r="M1332">
        <f t="shared" si="40"/>
        <v>0</v>
      </c>
      <c r="N1332">
        <f t="shared" si="41"/>
        <v>2.0567560531111688E-2</v>
      </c>
    </row>
    <row r="1333" spans="1:14" x14ac:dyDescent="0.2">
      <c r="A1333" s="96">
        <v>180117</v>
      </c>
      <c r="B1333" s="97" t="s">
        <v>168</v>
      </c>
      <c r="C1333" s="97" t="s">
        <v>162</v>
      </c>
      <c r="D1333" s="96" t="s">
        <v>1482</v>
      </c>
      <c r="E1333" s="98">
        <v>438</v>
      </c>
      <c r="F1333" s="99">
        <v>0</v>
      </c>
      <c r="G1333" s="98">
        <v>438</v>
      </c>
      <c r="H1333" s="98">
        <v>2827</v>
      </c>
      <c r="I1333" s="99">
        <v>0</v>
      </c>
      <c r="J1333" s="98">
        <v>2827</v>
      </c>
      <c r="K1333" s="100">
        <v>0.15493000000000001</v>
      </c>
      <c r="M1333">
        <f t="shared" si="40"/>
        <v>0</v>
      </c>
      <c r="N1333">
        <f t="shared" si="41"/>
        <v>0</v>
      </c>
    </row>
    <row r="1334" spans="1:14" x14ac:dyDescent="0.2">
      <c r="A1334" s="96">
        <v>180124</v>
      </c>
      <c r="B1334" s="97" t="s">
        <v>811</v>
      </c>
      <c r="C1334" s="97" t="s">
        <v>162</v>
      </c>
      <c r="D1334" s="96" t="s">
        <v>1483</v>
      </c>
      <c r="E1334" s="98">
        <v>1267</v>
      </c>
      <c r="F1334" s="99">
        <v>21</v>
      </c>
      <c r="G1334" s="98">
        <v>1288</v>
      </c>
      <c r="H1334" s="98">
        <v>8786</v>
      </c>
      <c r="I1334" s="99">
        <v>54</v>
      </c>
      <c r="J1334" s="98">
        <v>8840</v>
      </c>
      <c r="K1334" s="100">
        <v>0.1457</v>
      </c>
      <c r="M1334">
        <f t="shared" si="40"/>
        <v>1.6304347826086956E-2</v>
      </c>
      <c r="N1334">
        <f t="shared" si="41"/>
        <v>6.1085972850678733E-3</v>
      </c>
    </row>
    <row r="1335" spans="1:14" x14ac:dyDescent="0.2">
      <c r="A1335" s="96">
        <v>180127</v>
      </c>
      <c r="B1335" s="97" t="s">
        <v>168</v>
      </c>
      <c r="C1335" s="97" t="s">
        <v>162</v>
      </c>
      <c r="D1335" s="96" t="s">
        <v>1484</v>
      </c>
      <c r="E1335" s="98">
        <v>763</v>
      </c>
      <c r="F1335" s="99">
        <v>2</v>
      </c>
      <c r="G1335" s="98">
        <v>765</v>
      </c>
      <c r="H1335" s="98">
        <v>9696</v>
      </c>
      <c r="I1335" s="99">
        <v>26</v>
      </c>
      <c r="J1335" s="98">
        <v>9722</v>
      </c>
      <c r="K1335" s="100">
        <v>7.8689999999999996E-2</v>
      </c>
      <c r="M1335">
        <f t="shared" si="40"/>
        <v>2.6143790849673201E-3</v>
      </c>
      <c r="N1335">
        <f t="shared" si="41"/>
        <v>2.6743468422135365E-3</v>
      </c>
    </row>
    <row r="1336" spans="1:14" x14ac:dyDescent="0.2">
      <c r="A1336" s="96">
        <v>180128</v>
      </c>
      <c r="B1336" s="97" t="s">
        <v>168</v>
      </c>
      <c r="C1336" s="97" t="s">
        <v>162</v>
      </c>
      <c r="D1336" s="96" t="s">
        <v>1485</v>
      </c>
      <c r="E1336" s="98">
        <v>1250</v>
      </c>
      <c r="F1336" s="99">
        <v>0</v>
      </c>
      <c r="G1336" s="98">
        <v>1250</v>
      </c>
      <c r="H1336" s="98">
        <v>5200</v>
      </c>
      <c r="I1336" s="99">
        <v>0</v>
      </c>
      <c r="J1336" s="98">
        <v>5200</v>
      </c>
      <c r="K1336" s="100">
        <v>0.24038000000000001</v>
      </c>
      <c r="M1336">
        <f t="shared" si="40"/>
        <v>0</v>
      </c>
      <c r="N1336">
        <f t="shared" si="41"/>
        <v>0</v>
      </c>
    </row>
    <row r="1337" spans="1:14" x14ac:dyDescent="0.2">
      <c r="A1337" s="96">
        <v>180130</v>
      </c>
      <c r="B1337" s="97" t="s">
        <v>811</v>
      </c>
      <c r="C1337" s="97" t="s">
        <v>162</v>
      </c>
      <c r="D1337" s="96" t="s">
        <v>1486</v>
      </c>
      <c r="E1337" s="98">
        <v>530</v>
      </c>
      <c r="F1337" s="99">
        <v>375</v>
      </c>
      <c r="G1337" s="98">
        <v>905</v>
      </c>
      <c r="H1337" s="98">
        <v>62606</v>
      </c>
      <c r="I1337" s="99">
        <v>1670</v>
      </c>
      <c r="J1337" s="98">
        <v>64276</v>
      </c>
      <c r="K1337" s="100">
        <v>1.4080000000000001E-2</v>
      </c>
      <c r="M1337">
        <f t="shared" si="40"/>
        <v>0.4143646408839779</v>
      </c>
      <c r="N1337">
        <f t="shared" si="41"/>
        <v>2.5981703901922958E-2</v>
      </c>
    </row>
    <row r="1338" spans="1:14" x14ac:dyDescent="0.2">
      <c r="A1338" s="96">
        <v>180132</v>
      </c>
      <c r="B1338" s="97" t="s">
        <v>811</v>
      </c>
      <c r="C1338" s="97" t="s">
        <v>162</v>
      </c>
      <c r="D1338" s="96" t="s">
        <v>1487</v>
      </c>
      <c r="E1338" s="98">
        <v>5260</v>
      </c>
      <c r="F1338" s="99">
        <v>0</v>
      </c>
      <c r="G1338" s="98">
        <v>5260</v>
      </c>
      <c r="H1338" s="98">
        <v>28631</v>
      </c>
      <c r="I1338" s="99">
        <v>141</v>
      </c>
      <c r="J1338" s="98">
        <v>28772</v>
      </c>
      <c r="K1338" s="100">
        <v>0.18282000000000001</v>
      </c>
      <c r="M1338">
        <f t="shared" si="40"/>
        <v>0</v>
      </c>
      <c r="N1338">
        <f t="shared" si="41"/>
        <v>4.9005978034199916E-3</v>
      </c>
    </row>
    <row r="1339" spans="1:14" x14ac:dyDescent="0.2">
      <c r="A1339" s="96">
        <v>180138</v>
      </c>
      <c r="B1339" s="97" t="s">
        <v>811</v>
      </c>
      <c r="C1339" s="97" t="s">
        <v>162</v>
      </c>
      <c r="D1339" s="96" t="s">
        <v>1488</v>
      </c>
      <c r="E1339" s="98">
        <v>123</v>
      </c>
      <c r="F1339" s="99">
        <v>106</v>
      </c>
      <c r="G1339" s="98">
        <v>229</v>
      </c>
      <c r="H1339" s="98">
        <v>5418</v>
      </c>
      <c r="I1339" s="99">
        <v>179</v>
      </c>
      <c r="J1339" s="98">
        <v>5597</v>
      </c>
      <c r="K1339" s="100">
        <v>4.0910000000000002E-2</v>
      </c>
      <c r="M1339">
        <f t="shared" si="40"/>
        <v>0.46288209606986902</v>
      </c>
      <c r="N1339">
        <f t="shared" si="41"/>
        <v>3.1981418617116314E-2</v>
      </c>
    </row>
    <row r="1340" spans="1:14" x14ac:dyDescent="0.2">
      <c r="A1340" s="96">
        <v>180139</v>
      </c>
      <c r="B1340" s="97" t="s">
        <v>168</v>
      </c>
      <c r="C1340" s="97" t="s">
        <v>162</v>
      </c>
      <c r="D1340" s="96" t="s">
        <v>1489</v>
      </c>
      <c r="E1340" s="98">
        <v>2045</v>
      </c>
      <c r="F1340" s="99">
        <v>0</v>
      </c>
      <c r="G1340" s="98">
        <v>2045</v>
      </c>
      <c r="H1340" s="98">
        <v>6340</v>
      </c>
      <c r="I1340" s="99">
        <v>0</v>
      </c>
      <c r="J1340" s="98">
        <v>6340</v>
      </c>
      <c r="K1340" s="100">
        <v>0.32256000000000001</v>
      </c>
      <c r="M1340">
        <f t="shared" si="40"/>
        <v>0</v>
      </c>
      <c r="N1340">
        <f t="shared" si="41"/>
        <v>0</v>
      </c>
    </row>
    <row r="1341" spans="1:14" x14ac:dyDescent="0.2">
      <c r="A1341" s="96">
        <v>180141</v>
      </c>
      <c r="B1341" s="97" t="s">
        <v>811</v>
      </c>
      <c r="C1341" s="97" t="s">
        <v>162</v>
      </c>
      <c r="D1341" s="96" t="s">
        <v>1490</v>
      </c>
      <c r="E1341" s="98">
        <v>2488</v>
      </c>
      <c r="F1341" s="99">
        <v>2787</v>
      </c>
      <c r="G1341" s="98">
        <v>5275</v>
      </c>
      <c r="H1341" s="98">
        <v>24813</v>
      </c>
      <c r="I1341" s="99">
        <v>4295</v>
      </c>
      <c r="J1341" s="98">
        <v>29108</v>
      </c>
      <c r="K1341" s="100">
        <v>0.18121999999999999</v>
      </c>
      <c r="M1341">
        <f t="shared" si="40"/>
        <v>0.52834123222748819</v>
      </c>
      <c r="N1341">
        <f t="shared" si="41"/>
        <v>0.14755393706197609</v>
      </c>
    </row>
    <row r="1342" spans="1:14" x14ac:dyDescent="0.2">
      <c r="A1342" s="96">
        <v>180143</v>
      </c>
      <c r="B1342" s="97" t="s">
        <v>811</v>
      </c>
      <c r="C1342" s="97" t="s">
        <v>162</v>
      </c>
      <c r="D1342" s="96" t="s">
        <v>1491</v>
      </c>
      <c r="E1342" s="98">
        <v>1751</v>
      </c>
      <c r="F1342" s="99">
        <v>0</v>
      </c>
      <c r="G1342" s="98">
        <v>1751</v>
      </c>
      <c r="H1342" s="98">
        <v>11638</v>
      </c>
      <c r="I1342" s="99">
        <v>2</v>
      </c>
      <c r="J1342" s="98">
        <v>11640</v>
      </c>
      <c r="K1342" s="100">
        <v>0.15043000000000001</v>
      </c>
      <c r="M1342">
        <f t="shared" si="40"/>
        <v>0</v>
      </c>
      <c r="N1342">
        <f t="shared" si="41"/>
        <v>1.7182130584192441E-4</v>
      </c>
    </row>
    <row r="1343" spans="1:14" x14ac:dyDescent="0.2">
      <c r="A1343" s="96">
        <v>180149</v>
      </c>
      <c r="B1343" s="97" t="s">
        <v>811</v>
      </c>
      <c r="C1343" s="97" t="s">
        <v>162</v>
      </c>
      <c r="D1343" s="96" t="s">
        <v>1492</v>
      </c>
      <c r="E1343" s="98">
        <v>1274</v>
      </c>
      <c r="F1343" s="99">
        <v>0</v>
      </c>
      <c r="G1343" s="98">
        <v>1274</v>
      </c>
      <c r="H1343" s="98">
        <v>4605</v>
      </c>
      <c r="I1343" s="99">
        <v>0</v>
      </c>
      <c r="J1343" s="98">
        <v>4605</v>
      </c>
      <c r="K1343" s="100">
        <v>0.27666000000000002</v>
      </c>
      <c r="M1343">
        <f t="shared" si="40"/>
        <v>0</v>
      </c>
      <c r="N1343">
        <f t="shared" si="41"/>
        <v>0</v>
      </c>
    </row>
    <row r="1344" spans="1:14" x14ac:dyDescent="0.2">
      <c r="A1344" s="96">
        <v>180150</v>
      </c>
      <c r="B1344" s="97" t="s">
        <v>811</v>
      </c>
      <c r="C1344" s="97" t="s">
        <v>162</v>
      </c>
      <c r="D1344" s="96" t="s">
        <v>1493</v>
      </c>
      <c r="E1344" s="98">
        <v>0</v>
      </c>
      <c r="F1344" s="99">
        <v>0</v>
      </c>
      <c r="G1344" s="98">
        <v>0</v>
      </c>
      <c r="H1344" s="98">
        <v>510</v>
      </c>
      <c r="I1344" s="99">
        <v>0</v>
      </c>
      <c r="J1344" s="98">
        <v>510</v>
      </c>
      <c r="K1344" s="100">
        <v>0</v>
      </c>
      <c r="M1344" t="e">
        <f t="shared" si="40"/>
        <v>#DIV/0!</v>
      </c>
      <c r="N1344">
        <f t="shared" si="41"/>
        <v>0</v>
      </c>
    </row>
    <row r="1345" spans="1:14" x14ac:dyDescent="0.2">
      <c r="A1345" s="96">
        <v>180151</v>
      </c>
      <c r="B1345" s="97" t="s">
        <v>811</v>
      </c>
      <c r="C1345" s="97" t="s">
        <v>162</v>
      </c>
      <c r="D1345" s="96" t="s">
        <v>1494</v>
      </c>
      <c r="E1345" s="98">
        <v>369</v>
      </c>
      <c r="F1345" s="99">
        <v>0</v>
      </c>
      <c r="G1345" s="98">
        <v>369</v>
      </c>
      <c r="H1345" s="98">
        <v>2303</v>
      </c>
      <c r="I1345" s="99">
        <v>0</v>
      </c>
      <c r="J1345" s="98">
        <v>2303</v>
      </c>
      <c r="K1345" s="100">
        <v>0.16023000000000001</v>
      </c>
      <c r="M1345">
        <f t="shared" si="40"/>
        <v>0</v>
      </c>
      <c r="N1345">
        <f t="shared" si="41"/>
        <v>0</v>
      </c>
    </row>
    <row r="1346" spans="1:14" x14ac:dyDescent="0.2">
      <c r="A1346" s="96">
        <v>190001</v>
      </c>
      <c r="B1346" s="97" t="s">
        <v>193</v>
      </c>
      <c r="C1346" s="97" t="s">
        <v>348</v>
      </c>
      <c r="D1346" s="96" t="s">
        <v>1495</v>
      </c>
      <c r="E1346" s="98">
        <v>1142</v>
      </c>
      <c r="F1346" s="99">
        <v>10</v>
      </c>
      <c r="G1346" s="98">
        <v>1152</v>
      </c>
      <c r="H1346" s="98">
        <v>4616</v>
      </c>
      <c r="I1346" s="99">
        <v>141</v>
      </c>
      <c r="J1346" s="98">
        <v>4757</v>
      </c>
      <c r="K1346" s="100">
        <v>0.24217</v>
      </c>
      <c r="M1346">
        <f t="shared" si="40"/>
        <v>8.6805555555555559E-3</v>
      </c>
      <c r="N1346">
        <f t="shared" si="41"/>
        <v>2.9640529745638008E-2</v>
      </c>
    </row>
    <row r="1347" spans="1:14" x14ac:dyDescent="0.2">
      <c r="A1347" s="96">
        <v>190002</v>
      </c>
      <c r="B1347" s="97" t="s">
        <v>168</v>
      </c>
      <c r="C1347" s="97" t="s">
        <v>348</v>
      </c>
      <c r="D1347" s="96" t="s">
        <v>1496</v>
      </c>
      <c r="E1347" s="98">
        <v>2881</v>
      </c>
      <c r="F1347" s="99">
        <v>36</v>
      </c>
      <c r="G1347" s="98">
        <v>2917</v>
      </c>
      <c r="H1347" s="98">
        <v>28262</v>
      </c>
      <c r="I1347" s="99">
        <v>472</v>
      </c>
      <c r="J1347" s="98">
        <v>28734</v>
      </c>
      <c r="K1347" s="100">
        <v>0.10152</v>
      </c>
      <c r="M1347">
        <f t="shared" si="40"/>
        <v>1.2341446691806651E-2</v>
      </c>
      <c r="N1347">
        <f t="shared" si="41"/>
        <v>1.6426533027075939E-2</v>
      </c>
    </row>
    <row r="1348" spans="1:14" x14ac:dyDescent="0.2">
      <c r="A1348" s="96">
        <v>190003</v>
      </c>
      <c r="B1348" s="97" t="s">
        <v>193</v>
      </c>
      <c r="C1348" s="97" t="s">
        <v>348</v>
      </c>
      <c r="D1348" s="96" t="s">
        <v>1497</v>
      </c>
      <c r="E1348" s="98">
        <v>1184</v>
      </c>
      <c r="F1348" s="99">
        <v>0</v>
      </c>
      <c r="G1348" s="98">
        <v>1184</v>
      </c>
      <c r="H1348" s="98">
        <v>6516</v>
      </c>
      <c r="I1348" s="99">
        <v>0</v>
      </c>
      <c r="J1348" s="98">
        <v>6516</v>
      </c>
      <c r="K1348" s="100">
        <v>0.18171000000000001</v>
      </c>
      <c r="M1348">
        <f t="shared" ref="M1348:M1411" si="42">F1348/G1348</f>
        <v>0</v>
      </c>
      <c r="N1348">
        <f t="shared" ref="N1348:N1411" si="43">I1348/J1348</f>
        <v>0</v>
      </c>
    </row>
    <row r="1349" spans="1:14" x14ac:dyDescent="0.2">
      <c r="A1349" s="96">
        <v>190004</v>
      </c>
      <c r="B1349" s="97" t="s">
        <v>193</v>
      </c>
      <c r="C1349" s="97" t="s">
        <v>348</v>
      </c>
      <c r="D1349" s="96" t="s">
        <v>1498</v>
      </c>
      <c r="E1349" s="98">
        <v>1815</v>
      </c>
      <c r="F1349" s="99">
        <v>0</v>
      </c>
      <c r="G1349" s="98">
        <v>1815</v>
      </c>
      <c r="H1349" s="98">
        <v>17444</v>
      </c>
      <c r="I1349" s="99">
        <v>14</v>
      </c>
      <c r="J1349" s="98">
        <v>17458</v>
      </c>
      <c r="K1349" s="100">
        <v>0.10396</v>
      </c>
      <c r="M1349">
        <f t="shared" si="42"/>
        <v>0</v>
      </c>
      <c r="N1349">
        <f t="shared" si="43"/>
        <v>8.0192461908580592E-4</v>
      </c>
    </row>
    <row r="1350" spans="1:14" x14ac:dyDescent="0.2">
      <c r="A1350" s="96">
        <v>190005</v>
      </c>
      <c r="B1350" s="97" t="s">
        <v>193</v>
      </c>
      <c r="C1350" s="97" t="s">
        <v>348</v>
      </c>
      <c r="D1350" s="96" t="s">
        <v>1499</v>
      </c>
      <c r="E1350" s="98">
        <v>822</v>
      </c>
      <c r="F1350" s="99">
        <v>47</v>
      </c>
      <c r="G1350" s="98">
        <v>869</v>
      </c>
      <c r="H1350" s="98">
        <v>2932</v>
      </c>
      <c r="I1350" s="99">
        <v>422</v>
      </c>
      <c r="J1350" s="98">
        <v>3354</v>
      </c>
      <c r="K1350" s="100">
        <v>0.25908999999999999</v>
      </c>
      <c r="M1350">
        <f t="shared" si="42"/>
        <v>5.4085155350978138E-2</v>
      </c>
      <c r="N1350">
        <f t="shared" si="43"/>
        <v>0.12581991651759095</v>
      </c>
    </row>
    <row r="1351" spans="1:14" x14ac:dyDescent="0.2">
      <c r="A1351" s="96">
        <v>190006</v>
      </c>
      <c r="B1351" s="97" t="s">
        <v>193</v>
      </c>
      <c r="C1351" s="97" t="s">
        <v>348</v>
      </c>
      <c r="D1351" s="96" t="s">
        <v>307</v>
      </c>
      <c r="E1351" s="98">
        <v>610</v>
      </c>
      <c r="F1351" s="99">
        <v>0</v>
      </c>
      <c r="G1351" s="98">
        <v>610</v>
      </c>
      <c r="H1351" s="98">
        <v>3180</v>
      </c>
      <c r="I1351" s="99">
        <v>67</v>
      </c>
      <c r="J1351" s="98">
        <v>3247</v>
      </c>
      <c r="K1351" s="100">
        <v>0.18787000000000001</v>
      </c>
      <c r="M1351">
        <f t="shared" si="42"/>
        <v>0</v>
      </c>
      <c r="N1351">
        <f t="shared" si="43"/>
        <v>2.0634431783184477E-2</v>
      </c>
    </row>
    <row r="1352" spans="1:14" x14ac:dyDescent="0.2">
      <c r="A1352" s="96">
        <v>190007</v>
      </c>
      <c r="B1352" s="97" t="s">
        <v>193</v>
      </c>
      <c r="C1352" s="97" t="s">
        <v>348</v>
      </c>
      <c r="D1352" s="96" t="s">
        <v>1500</v>
      </c>
      <c r="E1352" s="98">
        <v>1162</v>
      </c>
      <c r="F1352" s="99">
        <v>0</v>
      </c>
      <c r="G1352" s="98">
        <v>1162</v>
      </c>
      <c r="H1352" s="98">
        <v>7014</v>
      </c>
      <c r="I1352" s="99">
        <v>0</v>
      </c>
      <c r="J1352" s="98">
        <v>7014</v>
      </c>
      <c r="K1352" s="100">
        <v>0.16567000000000001</v>
      </c>
      <c r="M1352">
        <f t="shared" si="42"/>
        <v>0</v>
      </c>
      <c r="N1352">
        <f t="shared" si="43"/>
        <v>0</v>
      </c>
    </row>
    <row r="1353" spans="1:14" x14ac:dyDescent="0.2">
      <c r="A1353" s="96">
        <v>190008</v>
      </c>
      <c r="B1353" s="97" t="s">
        <v>193</v>
      </c>
      <c r="C1353" s="97" t="s">
        <v>348</v>
      </c>
      <c r="D1353" s="96" t="s">
        <v>1501</v>
      </c>
      <c r="E1353" s="98">
        <v>2337</v>
      </c>
      <c r="F1353" s="99">
        <v>142</v>
      </c>
      <c r="G1353" s="98">
        <v>2479</v>
      </c>
      <c r="H1353" s="98">
        <v>26471</v>
      </c>
      <c r="I1353" s="99">
        <v>2343</v>
      </c>
      <c r="J1353" s="98">
        <v>28814</v>
      </c>
      <c r="K1353" s="100">
        <v>8.6029999999999995E-2</v>
      </c>
      <c r="M1353">
        <f t="shared" si="42"/>
        <v>5.7281161758773701E-2</v>
      </c>
      <c r="N1353">
        <f t="shared" si="43"/>
        <v>8.1314638717290208E-2</v>
      </c>
    </row>
    <row r="1354" spans="1:14" x14ac:dyDescent="0.2">
      <c r="A1354" s="96">
        <v>190009</v>
      </c>
      <c r="B1354" s="97" t="s">
        <v>193</v>
      </c>
      <c r="C1354" s="97" t="s">
        <v>348</v>
      </c>
      <c r="D1354" s="96" t="s">
        <v>1502</v>
      </c>
      <c r="E1354" s="98">
        <v>172</v>
      </c>
      <c r="F1354" s="99">
        <v>0</v>
      </c>
      <c r="G1354" s="98">
        <v>172</v>
      </c>
      <c r="H1354" s="98">
        <v>1181</v>
      </c>
      <c r="I1354" s="99">
        <v>37</v>
      </c>
      <c r="J1354" s="98">
        <v>1218</v>
      </c>
      <c r="K1354" s="100">
        <v>0.14122000000000001</v>
      </c>
      <c r="M1354">
        <f t="shared" si="42"/>
        <v>0</v>
      </c>
      <c r="N1354">
        <f t="shared" si="43"/>
        <v>3.0377668308702793E-2</v>
      </c>
    </row>
    <row r="1355" spans="1:14" x14ac:dyDescent="0.2">
      <c r="A1355" s="96">
        <v>190011</v>
      </c>
      <c r="B1355" s="97" t="s">
        <v>193</v>
      </c>
      <c r="C1355" s="97" t="s">
        <v>348</v>
      </c>
      <c r="D1355" s="96" t="s">
        <v>1503</v>
      </c>
      <c r="E1355" s="98">
        <v>792</v>
      </c>
      <c r="F1355" s="99">
        <v>0</v>
      </c>
      <c r="G1355" s="98">
        <v>792</v>
      </c>
      <c r="H1355" s="98">
        <v>3701</v>
      </c>
      <c r="I1355" s="99">
        <v>148</v>
      </c>
      <c r="J1355" s="98">
        <v>3849</v>
      </c>
      <c r="K1355" s="100">
        <v>0.20577000000000001</v>
      </c>
      <c r="M1355">
        <f t="shared" si="42"/>
        <v>0</v>
      </c>
      <c r="N1355">
        <f t="shared" si="43"/>
        <v>3.8451545856066513E-2</v>
      </c>
    </row>
    <row r="1356" spans="1:14" x14ac:dyDescent="0.2">
      <c r="A1356" s="96">
        <v>190013</v>
      </c>
      <c r="B1356" s="97" t="s">
        <v>168</v>
      </c>
      <c r="C1356" s="97" t="s">
        <v>348</v>
      </c>
      <c r="D1356" s="96" t="s">
        <v>1504</v>
      </c>
      <c r="E1356" s="98">
        <v>389</v>
      </c>
      <c r="F1356" s="99">
        <v>0</v>
      </c>
      <c r="G1356" s="98">
        <v>389</v>
      </c>
      <c r="H1356" s="98">
        <v>7130</v>
      </c>
      <c r="I1356" s="99">
        <v>0</v>
      </c>
      <c r="J1356" s="98">
        <v>7130</v>
      </c>
      <c r="K1356" s="100">
        <v>5.4559999999999997E-2</v>
      </c>
      <c r="M1356">
        <f t="shared" si="42"/>
        <v>0</v>
      </c>
      <c r="N1356">
        <f t="shared" si="43"/>
        <v>0</v>
      </c>
    </row>
    <row r="1357" spans="1:14" x14ac:dyDescent="0.2">
      <c r="A1357" s="96">
        <v>190014</v>
      </c>
      <c r="B1357" s="97" t="s">
        <v>168</v>
      </c>
      <c r="C1357" s="97" t="s">
        <v>348</v>
      </c>
      <c r="D1357" s="96" t="s">
        <v>1505</v>
      </c>
      <c r="E1357" s="98">
        <v>546</v>
      </c>
      <c r="F1357" s="99">
        <v>16</v>
      </c>
      <c r="G1357" s="98">
        <v>562</v>
      </c>
      <c r="H1357" s="98">
        <v>5241</v>
      </c>
      <c r="I1357" s="99">
        <v>62</v>
      </c>
      <c r="J1357" s="98">
        <v>5303</v>
      </c>
      <c r="K1357" s="100">
        <v>0.10598</v>
      </c>
      <c r="M1357">
        <f t="shared" si="42"/>
        <v>2.8469750889679714E-2</v>
      </c>
      <c r="N1357">
        <f t="shared" si="43"/>
        <v>1.1691495379973599E-2</v>
      </c>
    </row>
    <row r="1358" spans="1:14" x14ac:dyDescent="0.2">
      <c r="A1358" s="96">
        <v>190015</v>
      </c>
      <c r="B1358" s="97" t="s">
        <v>193</v>
      </c>
      <c r="C1358" s="97" t="s">
        <v>348</v>
      </c>
      <c r="D1358" s="96" t="s">
        <v>1506</v>
      </c>
      <c r="E1358" s="98">
        <v>7029</v>
      </c>
      <c r="F1358" s="99">
        <v>123</v>
      </c>
      <c r="G1358" s="98">
        <v>7152</v>
      </c>
      <c r="H1358" s="98">
        <v>37029</v>
      </c>
      <c r="I1358" s="99">
        <v>2177</v>
      </c>
      <c r="J1358" s="98">
        <v>39206</v>
      </c>
      <c r="K1358" s="100">
        <v>0.18242</v>
      </c>
      <c r="M1358">
        <f t="shared" si="42"/>
        <v>1.7197986577181208E-2</v>
      </c>
      <c r="N1358">
        <f t="shared" si="43"/>
        <v>5.5527215222159872E-2</v>
      </c>
    </row>
    <row r="1359" spans="1:14" x14ac:dyDescent="0.2">
      <c r="A1359" s="96">
        <v>190017</v>
      </c>
      <c r="B1359" s="97" t="s">
        <v>193</v>
      </c>
      <c r="C1359" s="97" t="s">
        <v>348</v>
      </c>
      <c r="D1359" s="96" t="s">
        <v>1507</v>
      </c>
      <c r="E1359" s="98">
        <v>3639</v>
      </c>
      <c r="F1359" s="99">
        <v>0</v>
      </c>
      <c r="G1359" s="98">
        <v>3639</v>
      </c>
      <c r="H1359" s="98">
        <v>16186</v>
      </c>
      <c r="I1359" s="99">
        <v>0</v>
      </c>
      <c r="J1359" s="98">
        <v>16186</v>
      </c>
      <c r="K1359" s="100">
        <v>0.22481999999999999</v>
      </c>
      <c r="M1359">
        <f t="shared" si="42"/>
        <v>0</v>
      </c>
      <c r="N1359">
        <f t="shared" si="43"/>
        <v>0</v>
      </c>
    </row>
    <row r="1360" spans="1:14" x14ac:dyDescent="0.2">
      <c r="A1360" s="96">
        <v>190019</v>
      </c>
      <c r="B1360" s="97" t="s">
        <v>272</v>
      </c>
      <c r="C1360" s="97" t="s">
        <v>348</v>
      </c>
      <c r="D1360" s="96" t="s">
        <v>1508</v>
      </c>
      <c r="E1360" s="98">
        <v>4687</v>
      </c>
      <c r="F1360" s="99">
        <v>57</v>
      </c>
      <c r="G1360" s="98">
        <v>4744</v>
      </c>
      <c r="H1360" s="98">
        <v>34996</v>
      </c>
      <c r="I1360" s="99">
        <v>1175</v>
      </c>
      <c r="J1360" s="98">
        <v>36171</v>
      </c>
      <c r="K1360" s="100">
        <v>0.13114999999999999</v>
      </c>
      <c r="M1360">
        <f t="shared" si="42"/>
        <v>1.2015177065767284E-2</v>
      </c>
      <c r="N1360">
        <f t="shared" si="43"/>
        <v>3.2484587100163116E-2</v>
      </c>
    </row>
    <row r="1361" spans="1:14" x14ac:dyDescent="0.2">
      <c r="A1361" s="96">
        <v>190020</v>
      </c>
      <c r="B1361" s="97" t="s">
        <v>193</v>
      </c>
      <c r="C1361" s="97" t="s">
        <v>348</v>
      </c>
      <c r="D1361" s="96" t="s">
        <v>1509</v>
      </c>
      <c r="E1361" s="98">
        <v>1766</v>
      </c>
      <c r="F1361" s="99">
        <v>114</v>
      </c>
      <c r="G1361" s="98">
        <v>1880</v>
      </c>
      <c r="H1361" s="98">
        <v>10799</v>
      </c>
      <c r="I1361" s="99">
        <v>2394</v>
      </c>
      <c r="J1361" s="98">
        <v>13193</v>
      </c>
      <c r="K1361" s="100">
        <v>0.14249999999999999</v>
      </c>
      <c r="M1361">
        <f t="shared" si="42"/>
        <v>6.0638297872340423E-2</v>
      </c>
      <c r="N1361">
        <f t="shared" si="43"/>
        <v>0.18145986507996664</v>
      </c>
    </row>
    <row r="1362" spans="1:14" x14ac:dyDescent="0.2">
      <c r="A1362" s="96">
        <v>190025</v>
      </c>
      <c r="B1362" s="97" t="s">
        <v>193</v>
      </c>
      <c r="C1362" s="97" t="s">
        <v>348</v>
      </c>
      <c r="D1362" s="96" t="s">
        <v>1510</v>
      </c>
      <c r="E1362" s="98">
        <v>1162</v>
      </c>
      <c r="F1362" s="99">
        <v>0</v>
      </c>
      <c r="G1362" s="98">
        <v>1162</v>
      </c>
      <c r="H1362" s="98">
        <v>6197</v>
      </c>
      <c r="I1362" s="99">
        <v>0</v>
      </c>
      <c r="J1362" s="98">
        <v>6197</v>
      </c>
      <c r="K1362" s="100">
        <v>0.18751000000000001</v>
      </c>
      <c r="M1362">
        <f t="shared" si="42"/>
        <v>0</v>
      </c>
      <c r="N1362">
        <f t="shared" si="43"/>
        <v>0</v>
      </c>
    </row>
    <row r="1363" spans="1:14" x14ac:dyDescent="0.2">
      <c r="A1363" s="96">
        <v>190026</v>
      </c>
      <c r="B1363" s="97" t="s">
        <v>193</v>
      </c>
      <c r="C1363" s="97" t="s">
        <v>348</v>
      </c>
      <c r="D1363" s="96" t="s">
        <v>1511</v>
      </c>
      <c r="E1363" s="98">
        <v>5018</v>
      </c>
      <c r="F1363" s="99">
        <v>0</v>
      </c>
      <c r="G1363" s="98">
        <v>5018</v>
      </c>
      <c r="H1363" s="98">
        <v>36324</v>
      </c>
      <c r="I1363" s="99">
        <v>15</v>
      </c>
      <c r="J1363" s="98">
        <v>36339</v>
      </c>
      <c r="K1363" s="100">
        <v>0.13808999999999999</v>
      </c>
      <c r="M1363">
        <f t="shared" si="42"/>
        <v>0</v>
      </c>
      <c r="N1363">
        <f t="shared" si="43"/>
        <v>4.1277965821844302E-4</v>
      </c>
    </row>
    <row r="1364" spans="1:14" x14ac:dyDescent="0.2">
      <c r="A1364" s="96">
        <v>190027</v>
      </c>
      <c r="B1364" s="97" t="s">
        <v>272</v>
      </c>
      <c r="C1364" s="97" t="s">
        <v>348</v>
      </c>
      <c r="D1364" s="96" t="s">
        <v>1512</v>
      </c>
      <c r="E1364" s="98">
        <v>2306</v>
      </c>
      <c r="F1364" s="99">
        <v>10</v>
      </c>
      <c r="G1364" s="98">
        <v>2316</v>
      </c>
      <c r="H1364" s="98">
        <v>27153</v>
      </c>
      <c r="I1364" s="99">
        <v>937</v>
      </c>
      <c r="J1364" s="98">
        <v>28090</v>
      </c>
      <c r="K1364" s="100">
        <v>8.2449999999999996E-2</v>
      </c>
      <c r="M1364">
        <f t="shared" si="42"/>
        <v>4.3177892918825561E-3</v>
      </c>
      <c r="N1364">
        <f t="shared" si="43"/>
        <v>3.3357066571733714E-2</v>
      </c>
    </row>
    <row r="1365" spans="1:14" x14ac:dyDescent="0.2">
      <c r="A1365" s="96">
        <v>190034</v>
      </c>
      <c r="B1365" s="97" t="s">
        <v>168</v>
      </c>
      <c r="C1365" s="97" t="s">
        <v>348</v>
      </c>
      <c r="D1365" s="96" t="s">
        <v>1513</v>
      </c>
      <c r="E1365" s="98">
        <v>888</v>
      </c>
      <c r="F1365" s="99">
        <v>0</v>
      </c>
      <c r="G1365" s="98">
        <v>888</v>
      </c>
      <c r="H1365" s="98">
        <v>6181</v>
      </c>
      <c r="I1365" s="99">
        <v>0</v>
      </c>
      <c r="J1365" s="98">
        <v>6181</v>
      </c>
      <c r="K1365" s="100">
        <v>0.14366999999999999</v>
      </c>
      <c r="M1365">
        <f t="shared" si="42"/>
        <v>0</v>
      </c>
      <c r="N1365">
        <f t="shared" si="43"/>
        <v>0</v>
      </c>
    </row>
    <row r="1366" spans="1:14" x14ac:dyDescent="0.2">
      <c r="A1366" s="96">
        <v>190036</v>
      </c>
      <c r="B1366" s="97" t="s">
        <v>193</v>
      </c>
      <c r="C1366" s="97" t="s">
        <v>348</v>
      </c>
      <c r="D1366" s="96" t="s">
        <v>1514</v>
      </c>
      <c r="E1366" s="98">
        <v>3434</v>
      </c>
      <c r="F1366" s="99">
        <v>483</v>
      </c>
      <c r="G1366" s="98">
        <v>3917</v>
      </c>
      <c r="H1366" s="98">
        <v>28608</v>
      </c>
      <c r="I1366" s="99">
        <v>16519</v>
      </c>
      <c r="J1366" s="98">
        <v>45127</v>
      </c>
      <c r="K1366" s="100">
        <v>8.6800000000000002E-2</v>
      </c>
      <c r="M1366">
        <f t="shared" si="42"/>
        <v>0.12330865458258872</v>
      </c>
      <c r="N1366">
        <f t="shared" si="43"/>
        <v>0.3660557980809715</v>
      </c>
    </row>
    <row r="1367" spans="1:14" x14ac:dyDescent="0.2">
      <c r="A1367" s="96">
        <v>190039</v>
      </c>
      <c r="B1367" s="97" t="s">
        <v>193</v>
      </c>
      <c r="C1367" s="97" t="s">
        <v>348</v>
      </c>
      <c r="D1367" s="96" t="s">
        <v>1515</v>
      </c>
      <c r="E1367" s="98">
        <v>3727</v>
      </c>
      <c r="F1367" s="99">
        <v>14</v>
      </c>
      <c r="G1367" s="98">
        <v>3741</v>
      </c>
      <c r="H1367" s="98">
        <v>23152</v>
      </c>
      <c r="I1367" s="99">
        <v>818</v>
      </c>
      <c r="J1367" s="98">
        <v>23970</v>
      </c>
      <c r="K1367" s="100">
        <v>0.15606999999999999</v>
      </c>
      <c r="M1367">
        <f t="shared" si="42"/>
        <v>3.7423148890670943E-3</v>
      </c>
      <c r="N1367">
        <f t="shared" si="43"/>
        <v>3.4125990821860658E-2</v>
      </c>
    </row>
    <row r="1368" spans="1:14" x14ac:dyDescent="0.2">
      <c r="A1368" s="96">
        <v>190040</v>
      </c>
      <c r="B1368" s="97" t="s">
        <v>193</v>
      </c>
      <c r="C1368" s="97" t="s">
        <v>348</v>
      </c>
      <c r="D1368" s="96" t="s">
        <v>1516</v>
      </c>
      <c r="E1368" s="98">
        <v>1338</v>
      </c>
      <c r="F1368" s="99">
        <v>3</v>
      </c>
      <c r="G1368" s="98">
        <v>1341</v>
      </c>
      <c r="H1368" s="98">
        <v>16951</v>
      </c>
      <c r="I1368" s="99">
        <v>1433</v>
      </c>
      <c r="J1368" s="98">
        <v>18384</v>
      </c>
      <c r="K1368" s="100">
        <v>7.2940000000000005E-2</v>
      </c>
      <c r="M1368">
        <f t="shared" si="42"/>
        <v>2.2371364653243847E-3</v>
      </c>
      <c r="N1368">
        <f t="shared" si="43"/>
        <v>7.7948215839860752E-2</v>
      </c>
    </row>
    <row r="1369" spans="1:14" x14ac:dyDescent="0.2">
      <c r="A1369" s="96">
        <v>190041</v>
      </c>
      <c r="B1369" s="97" t="s">
        <v>272</v>
      </c>
      <c r="C1369" s="97" t="s">
        <v>348</v>
      </c>
      <c r="D1369" s="96" t="s">
        <v>1517</v>
      </c>
      <c r="E1369" s="98">
        <v>4221</v>
      </c>
      <c r="F1369" s="99">
        <v>91</v>
      </c>
      <c r="G1369" s="98">
        <v>4312</v>
      </c>
      <c r="H1369" s="98">
        <v>35886</v>
      </c>
      <c r="I1369" s="99">
        <v>2162</v>
      </c>
      <c r="J1369" s="98">
        <v>38048</v>
      </c>
      <c r="K1369" s="100">
        <v>0.11333</v>
      </c>
      <c r="M1369">
        <f t="shared" si="42"/>
        <v>2.1103896103896104E-2</v>
      </c>
      <c r="N1369">
        <f t="shared" si="43"/>
        <v>5.6822960470984021E-2</v>
      </c>
    </row>
    <row r="1370" spans="1:14" x14ac:dyDescent="0.2">
      <c r="A1370" s="96">
        <v>190044</v>
      </c>
      <c r="B1370" s="97" t="s">
        <v>193</v>
      </c>
      <c r="C1370" s="97" t="s">
        <v>348</v>
      </c>
      <c r="D1370" s="96" t="s">
        <v>1518</v>
      </c>
      <c r="E1370" s="98">
        <v>950</v>
      </c>
      <c r="F1370" s="99">
        <v>0</v>
      </c>
      <c r="G1370" s="98">
        <v>950</v>
      </c>
      <c r="H1370" s="98">
        <v>5810</v>
      </c>
      <c r="I1370" s="99">
        <v>0</v>
      </c>
      <c r="J1370" s="98">
        <v>5810</v>
      </c>
      <c r="K1370" s="100">
        <v>0.16350999999999999</v>
      </c>
      <c r="M1370">
        <f t="shared" si="42"/>
        <v>0</v>
      </c>
      <c r="N1370">
        <f t="shared" si="43"/>
        <v>0</v>
      </c>
    </row>
    <row r="1371" spans="1:14" x14ac:dyDescent="0.2">
      <c r="A1371" s="96">
        <v>190045</v>
      </c>
      <c r="B1371" s="97" t="s">
        <v>168</v>
      </c>
      <c r="C1371" s="97" t="s">
        <v>348</v>
      </c>
      <c r="D1371" s="96" t="s">
        <v>1519</v>
      </c>
      <c r="E1371" s="98">
        <v>2077</v>
      </c>
      <c r="F1371" s="99">
        <v>0</v>
      </c>
      <c r="G1371" s="98">
        <v>2077</v>
      </c>
      <c r="H1371" s="98">
        <v>21637</v>
      </c>
      <c r="I1371" s="99">
        <v>0</v>
      </c>
      <c r="J1371" s="98">
        <v>21637</v>
      </c>
      <c r="K1371" s="100">
        <v>9.5990000000000006E-2</v>
      </c>
      <c r="M1371">
        <f t="shared" si="42"/>
        <v>0</v>
      </c>
      <c r="N1371">
        <f t="shared" si="43"/>
        <v>0</v>
      </c>
    </row>
    <row r="1372" spans="1:14" x14ac:dyDescent="0.2">
      <c r="A1372" s="96">
        <v>190046</v>
      </c>
      <c r="B1372" s="97" t="s">
        <v>168</v>
      </c>
      <c r="C1372" s="97" t="s">
        <v>348</v>
      </c>
      <c r="D1372" s="96" t="s">
        <v>1520</v>
      </c>
      <c r="E1372" s="98">
        <v>4011</v>
      </c>
      <c r="F1372" s="99">
        <v>452</v>
      </c>
      <c r="G1372" s="98">
        <v>4463</v>
      </c>
      <c r="H1372" s="98">
        <v>22502</v>
      </c>
      <c r="I1372" s="99">
        <v>12013</v>
      </c>
      <c r="J1372" s="98">
        <v>34515</v>
      </c>
      <c r="K1372" s="100">
        <v>0.12931000000000001</v>
      </c>
      <c r="M1372">
        <f t="shared" si="42"/>
        <v>0.10127716782433341</v>
      </c>
      <c r="N1372">
        <f t="shared" si="43"/>
        <v>0.34805157178038532</v>
      </c>
    </row>
    <row r="1373" spans="1:14" x14ac:dyDescent="0.2">
      <c r="A1373" s="96">
        <v>190050</v>
      </c>
      <c r="B1373" s="97" t="s">
        <v>193</v>
      </c>
      <c r="C1373" s="97" t="s">
        <v>348</v>
      </c>
      <c r="D1373" s="96" t="s">
        <v>1521</v>
      </c>
      <c r="E1373" s="98">
        <v>728</v>
      </c>
      <c r="F1373" s="99">
        <v>0</v>
      </c>
      <c r="G1373" s="98">
        <v>728</v>
      </c>
      <c r="H1373" s="98">
        <v>5838</v>
      </c>
      <c r="I1373" s="99">
        <v>68</v>
      </c>
      <c r="J1373" s="98">
        <v>5906</v>
      </c>
      <c r="K1373" s="100">
        <v>0.12325999999999999</v>
      </c>
      <c r="M1373">
        <f t="shared" si="42"/>
        <v>0</v>
      </c>
      <c r="N1373">
        <f t="shared" si="43"/>
        <v>1.1513714866237725E-2</v>
      </c>
    </row>
    <row r="1374" spans="1:14" x14ac:dyDescent="0.2">
      <c r="A1374" s="96">
        <v>190053</v>
      </c>
      <c r="B1374" s="97" t="s">
        <v>193</v>
      </c>
      <c r="C1374" s="97" t="s">
        <v>348</v>
      </c>
      <c r="D1374" s="96" t="s">
        <v>1522</v>
      </c>
      <c r="E1374" s="98">
        <v>774</v>
      </c>
      <c r="F1374" s="99">
        <v>27</v>
      </c>
      <c r="G1374" s="98">
        <v>801</v>
      </c>
      <c r="H1374" s="98">
        <v>7014</v>
      </c>
      <c r="I1374" s="99">
        <v>271</v>
      </c>
      <c r="J1374" s="98">
        <v>7285</v>
      </c>
      <c r="K1374" s="100">
        <v>0.10995000000000001</v>
      </c>
      <c r="M1374">
        <f t="shared" si="42"/>
        <v>3.3707865168539325E-2</v>
      </c>
      <c r="N1374">
        <f t="shared" si="43"/>
        <v>3.7199725463280715E-2</v>
      </c>
    </row>
    <row r="1375" spans="1:14" x14ac:dyDescent="0.2">
      <c r="A1375" s="96">
        <v>190054</v>
      </c>
      <c r="B1375" s="97" t="s">
        <v>193</v>
      </c>
      <c r="C1375" s="97" t="s">
        <v>348</v>
      </c>
      <c r="D1375" s="96" t="s">
        <v>1523</v>
      </c>
      <c r="E1375" s="98">
        <v>1142</v>
      </c>
      <c r="F1375" s="99">
        <v>0</v>
      </c>
      <c r="G1375" s="98">
        <v>1142</v>
      </c>
      <c r="H1375" s="98">
        <v>9367</v>
      </c>
      <c r="I1375" s="99">
        <v>0</v>
      </c>
      <c r="J1375" s="98">
        <v>9367</v>
      </c>
      <c r="K1375" s="100">
        <v>0.12192</v>
      </c>
      <c r="M1375">
        <f t="shared" si="42"/>
        <v>0</v>
      </c>
      <c r="N1375">
        <f t="shared" si="43"/>
        <v>0</v>
      </c>
    </row>
    <row r="1376" spans="1:14" x14ac:dyDescent="0.2">
      <c r="A1376" s="96">
        <v>190060</v>
      </c>
      <c r="B1376" s="97" t="s">
        <v>168</v>
      </c>
      <c r="C1376" s="97" t="s">
        <v>348</v>
      </c>
      <c r="D1376" s="96" t="s">
        <v>1524</v>
      </c>
      <c r="E1376" s="98">
        <v>1955</v>
      </c>
      <c r="F1376" s="99">
        <v>0</v>
      </c>
      <c r="G1376" s="98">
        <v>1955</v>
      </c>
      <c r="H1376" s="98">
        <v>17852</v>
      </c>
      <c r="I1376" s="99">
        <v>0</v>
      </c>
      <c r="J1376" s="98">
        <v>17852</v>
      </c>
      <c r="K1376" s="100">
        <v>0.10951</v>
      </c>
      <c r="M1376">
        <f t="shared" si="42"/>
        <v>0</v>
      </c>
      <c r="N1376">
        <f t="shared" si="43"/>
        <v>0</v>
      </c>
    </row>
    <row r="1377" spans="1:14" x14ac:dyDescent="0.2">
      <c r="A1377" s="96">
        <v>190064</v>
      </c>
      <c r="B1377" s="97" t="s">
        <v>193</v>
      </c>
      <c r="C1377" s="97" t="s">
        <v>348</v>
      </c>
      <c r="D1377" s="96" t="s">
        <v>1525</v>
      </c>
      <c r="E1377" s="98">
        <v>6426</v>
      </c>
      <c r="F1377" s="99">
        <v>476</v>
      </c>
      <c r="G1377" s="98">
        <v>6902</v>
      </c>
      <c r="H1377" s="98">
        <v>57964</v>
      </c>
      <c r="I1377" s="99">
        <v>5571</v>
      </c>
      <c r="J1377" s="98">
        <v>63535</v>
      </c>
      <c r="K1377" s="100">
        <v>0.10863</v>
      </c>
      <c r="M1377">
        <f t="shared" si="42"/>
        <v>6.8965517241379309E-2</v>
      </c>
      <c r="N1377">
        <f t="shared" si="43"/>
        <v>8.7683953726292591E-2</v>
      </c>
    </row>
    <row r="1378" spans="1:14" x14ac:dyDescent="0.2">
      <c r="A1378" s="96">
        <v>190065</v>
      </c>
      <c r="B1378" s="97" t="s">
        <v>193</v>
      </c>
      <c r="C1378" s="97" t="s">
        <v>348</v>
      </c>
      <c r="D1378" s="96" t="s">
        <v>1526</v>
      </c>
      <c r="E1378" s="98">
        <v>6987</v>
      </c>
      <c r="F1378" s="99">
        <v>364</v>
      </c>
      <c r="G1378" s="98">
        <v>7351</v>
      </c>
      <c r="H1378" s="98">
        <v>34800</v>
      </c>
      <c r="I1378" s="99">
        <v>10458</v>
      </c>
      <c r="J1378" s="98">
        <v>45258</v>
      </c>
      <c r="K1378" s="100">
        <v>0.16242000000000001</v>
      </c>
      <c r="M1378">
        <f t="shared" si="42"/>
        <v>4.9517072507141886E-2</v>
      </c>
      <c r="N1378">
        <f t="shared" si="43"/>
        <v>0.23107516903088957</v>
      </c>
    </row>
    <row r="1379" spans="1:14" x14ac:dyDescent="0.2">
      <c r="A1379" s="96">
        <v>190078</v>
      </c>
      <c r="B1379" s="97" t="s">
        <v>168</v>
      </c>
      <c r="C1379" s="97" t="s">
        <v>348</v>
      </c>
      <c r="D1379" s="96" t="s">
        <v>1527</v>
      </c>
      <c r="E1379" s="98">
        <v>578</v>
      </c>
      <c r="F1379" s="99">
        <v>0</v>
      </c>
      <c r="G1379" s="98">
        <v>578</v>
      </c>
      <c r="H1379" s="98">
        <v>3983</v>
      </c>
      <c r="I1379" s="99">
        <v>0</v>
      </c>
      <c r="J1379" s="98">
        <v>3983</v>
      </c>
      <c r="K1379" s="100">
        <v>0.14512</v>
      </c>
      <c r="M1379">
        <f t="shared" si="42"/>
        <v>0</v>
      </c>
      <c r="N1379">
        <f t="shared" si="43"/>
        <v>0</v>
      </c>
    </row>
    <row r="1380" spans="1:14" x14ac:dyDescent="0.2">
      <c r="A1380" s="96">
        <v>190079</v>
      </c>
      <c r="B1380" s="97" t="s">
        <v>1528</v>
      </c>
      <c r="C1380" s="97" t="s">
        <v>348</v>
      </c>
      <c r="D1380" s="96" t="s">
        <v>1529</v>
      </c>
      <c r="E1380" s="98">
        <v>528</v>
      </c>
      <c r="F1380" s="99">
        <v>0</v>
      </c>
      <c r="G1380" s="98">
        <v>528</v>
      </c>
      <c r="H1380" s="98">
        <v>2664</v>
      </c>
      <c r="I1380" s="99">
        <v>0</v>
      </c>
      <c r="J1380" s="98">
        <v>2664</v>
      </c>
      <c r="K1380" s="100">
        <v>0.19819999999999999</v>
      </c>
      <c r="M1380">
        <f t="shared" si="42"/>
        <v>0</v>
      </c>
      <c r="N1380">
        <f t="shared" si="43"/>
        <v>0</v>
      </c>
    </row>
    <row r="1381" spans="1:14" x14ac:dyDescent="0.2">
      <c r="A1381" s="96">
        <v>190081</v>
      </c>
      <c r="B1381" s="97" t="s">
        <v>193</v>
      </c>
      <c r="C1381" s="97" t="s">
        <v>348</v>
      </c>
      <c r="D1381" s="96" t="s">
        <v>1530</v>
      </c>
      <c r="E1381" s="98">
        <v>825</v>
      </c>
      <c r="F1381" s="99">
        <v>0</v>
      </c>
      <c r="G1381" s="98">
        <v>825</v>
      </c>
      <c r="H1381" s="98">
        <v>3617</v>
      </c>
      <c r="I1381" s="99">
        <v>0</v>
      </c>
      <c r="J1381" s="98">
        <v>3617</v>
      </c>
      <c r="K1381" s="100">
        <v>0.22808999999999999</v>
      </c>
      <c r="M1381">
        <f t="shared" si="42"/>
        <v>0</v>
      </c>
      <c r="N1381">
        <f t="shared" si="43"/>
        <v>0</v>
      </c>
    </row>
    <row r="1382" spans="1:14" x14ac:dyDescent="0.2">
      <c r="A1382" s="96">
        <v>190086</v>
      </c>
      <c r="B1382" s="97" t="s">
        <v>193</v>
      </c>
      <c r="C1382" s="97" t="s">
        <v>348</v>
      </c>
      <c r="D1382" s="96" t="s">
        <v>1531</v>
      </c>
      <c r="E1382" s="98">
        <v>1955</v>
      </c>
      <c r="F1382" s="99">
        <v>0</v>
      </c>
      <c r="G1382" s="98">
        <v>1955</v>
      </c>
      <c r="H1382" s="98">
        <v>14229</v>
      </c>
      <c r="I1382" s="99">
        <v>18</v>
      </c>
      <c r="J1382" s="98">
        <v>14247</v>
      </c>
      <c r="K1382" s="100">
        <v>0.13722000000000001</v>
      </c>
      <c r="M1382">
        <f t="shared" si="42"/>
        <v>0</v>
      </c>
      <c r="N1382">
        <f t="shared" si="43"/>
        <v>1.2634238787113076E-3</v>
      </c>
    </row>
    <row r="1383" spans="1:14" x14ac:dyDescent="0.2">
      <c r="A1383" s="96">
        <v>190088</v>
      </c>
      <c r="B1383" s="97" t="s">
        <v>168</v>
      </c>
      <c r="C1383" s="97" t="s">
        <v>348</v>
      </c>
      <c r="D1383" s="96" t="s">
        <v>251</v>
      </c>
      <c r="E1383" s="98">
        <v>270</v>
      </c>
      <c r="F1383" s="99">
        <v>0</v>
      </c>
      <c r="G1383" s="98">
        <v>270</v>
      </c>
      <c r="H1383" s="98">
        <v>2985</v>
      </c>
      <c r="I1383" s="99">
        <v>0</v>
      </c>
      <c r="J1383" s="98">
        <v>2985</v>
      </c>
      <c r="K1383" s="100">
        <v>9.0450000000000003E-2</v>
      </c>
      <c r="M1383">
        <f t="shared" si="42"/>
        <v>0</v>
      </c>
      <c r="N1383">
        <f t="shared" si="43"/>
        <v>0</v>
      </c>
    </row>
    <row r="1384" spans="1:14" x14ac:dyDescent="0.2">
      <c r="A1384" s="96">
        <v>190090</v>
      </c>
      <c r="B1384" s="97" t="s">
        <v>168</v>
      </c>
      <c r="C1384" s="97" t="s">
        <v>348</v>
      </c>
      <c r="D1384" s="96" t="s">
        <v>1532</v>
      </c>
      <c r="E1384" s="98">
        <v>516</v>
      </c>
      <c r="F1384" s="99">
        <v>0</v>
      </c>
      <c r="G1384" s="98">
        <v>516</v>
      </c>
      <c r="H1384" s="98">
        <v>3971</v>
      </c>
      <c r="I1384" s="99">
        <v>10</v>
      </c>
      <c r="J1384" s="98">
        <v>3981</v>
      </c>
      <c r="K1384" s="100">
        <v>0.12962000000000001</v>
      </c>
      <c r="M1384">
        <f t="shared" si="42"/>
        <v>0</v>
      </c>
      <c r="N1384">
        <f t="shared" si="43"/>
        <v>2.5119316754584277E-3</v>
      </c>
    </row>
    <row r="1385" spans="1:14" x14ac:dyDescent="0.2">
      <c r="A1385" s="96">
        <v>190098</v>
      </c>
      <c r="B1385" s="97" t="s">
        <v>193</v>
      </c>
      <c r="C1385" s="97" t="s">
        <v>348</v>
      </c>
      <c r="D1385" s="96" t="s">
        <v>1533</v>
      </c>
      <c r="E1385" s="98">
        <v>4319</v>
      </c>
      <c r="F1385" s="99">
        <v>24</v>
      </c>
      <c r="G1385" s="98">
        <v>4343</v>
      </c>
      <c r="H1385" s="98">
        <v>17795</v>
      </c>
      <c r="I1385" s="99">
        <v>954</v>
      </c>
      <c r="J1385" s="98">
        <v>18749</v>
      </c>
      <c r="K1385" s="100">
        <v>0.23164000000000001</v>
      </c>
      <c r="M1385">
        <f t="shared" si="42"/>
        <v>5.5261340087497121E-3</v>
      </c>
      <c r="N1385">
        <f t="shared" si="43"/>
        <v>5.0882713744733049E-2</v>
      </c>
    </row>
    <row r="1386" spans="1:14" x14ac:dyDescent="0.2">
      <c r="A1386" s="96">
        <v>190099</v>
      </c>
      <c r="B1386" s="97" t="s">
        <v>168</v>
      </c>
      <c r="C1386" s="97" t="s">
        <v>348</v>
      </c>
      <c r="D1386" s="96" t="s">
        <v>1534</v>
      </c>
      <c r="E1386" s="98">
        <v>734</v>
      </c>
      <c r="F1386" s="99">
        <v>0</v>
      </c>
      <c r="G1386" s="98">
        <v>734</v>
      </c>
      <c r="H1386" s="98">
        <v>4204</v>
      </c>
      <c r="I1386" s="99">
        <v>0</v>
      </c>
      <c r="J1386" s="98">
        <v>4204</v>
      </c>
      <c r="K1386" s="100">
        <v>0.17460000000000001</v>
      </c>
      <c r="M1386">
        <f t="shared" si="42"/>
        <v>0</v>
      </c>
      <c r="N1386">
        <f t="shared" si="43"/>
        <v>0</v>
      </c>
    </row>
    <row r="1387" spans="1:14" x14ac:dyDescent="0.2">
      <c r="A1387" s="96">
        <v>190102</v>
      </c>
      <c r="B1387" s="97" t="s">
        <v>193</v>
      </c>
      <c r="C1387" s="97" t="s">
        <v>348</v>
      </c>
      <c r="D1387" s="96" t="s">
        <v>1535</v>
      </c>
      <c r="E1387" s="98">
        <v>4669</v>
      </c>
      <c r="F1387" s="99">
        <v>0</v>
      </c>
      <c r="G1387" s="98">
        <v>4669</v>
      </c>
      <c r="H1387" s="98">
        <v>30758</v>
      </c>
      <c r="I1387" s="99">
        <v>3</v>
      </c>
      <c r="J1387" s="98">
        <v>30761</v>
      </c>
      <c r="K1387" s="100">
        <v>0.15178</v>
      </c>
      <c r="M1387">
        <f t="shared" si="42"/>
        <v>0</v>
      </c>
      <c r="N1387">
        <f t="shared" si="43"/>
        <v>9.7526088228601157E-5</v>
      </c>
    </row>
    <row r="1388" spans="1:14" x14ac:dyDescent="0.2">
      <c r="A1388" s="96">
        <v>190106</v>
      </c>
      <c r="B1388" s="97" t="s">
        <v>168</v>
      </c>
      <c r="C1388" s="97" t="s">
        <v>348</v>
      </c>
      <c r="D1388" s="96" t="s">
        <v>1536</v>
      </c>
      <c r="E1388" s="98">
        <v>517</v>
      </c>
      <c r="F1388" s="99">
        <v>0</v>
      </c>
      <c r="G1388" s="98">
        <v>517</v>
      </c>
      <c r="H1388" s="98">
        <v>2609</v>
      </c>
      <c r="I1388" s="99">
        <v>0</v>
      </c>
      <c r="J1388" s="98">
        <v>2609</v>
      </c>
      <c r="K1388" s="100">
        <v>0.19816</v>
      </c>
      <c r="M1388">
        <f t="shared" si="42"/>
        <v>0</v>
      </c>
      <c r="N1388">
        <f t="shared" si="43"/>
        <v>0</v>
      </c>
    </row>
    <row r="1389" spans="1:14" x14ac:dyDescent="0.2">
      <c r="A1389" s="96">
        <v>190111</v>
      </c>
      <c r="B1389" s="97" t="s">
        <v>193</v>
      </c>
      <c r="C1389" s="97" t="s">
        <v>348</v>
      </c>
      <c r="D1389" s="96" t="s">
        <v>1537</v>
      </c>
      <c r="E1389" s="98">
        <v>7921</v>
      </c>
      <c r="F1389" s="99">
        <v>4</v>
      </c>
      <c r="G1389" s="98">
        <v>7925</v>
      </c>
      <c r="H1389" s="98">
        <v>68522</v>
      </c>
      <c r="I1389" s="99">
        <v>38</v>
      </c>
      <c r="J1389" s="98">
        <v>68560</v>
      </c>
      <c r="K1389" s="100">
        <v>0.11559</v>
      </c>
      <c r="M1389">
        <f t="shared" si="42"/>
        <v>5.0473186119873821E-4</v>
      </c>
      <c r="N1389">
        <f t="shared" si="43"/>
        <v>5.5425904317386236E-4</v>
      </c>
    </row>
    <row r="1390" spans="1:14" x14ac:dyDescent="0.2">
      <c r="A1390" s="96">
        <v>190114</v>
      </c>
      <c r="B1390" s="97" t="s">
        <v>193</v>
      </c>
      <c r="C1390" s="97" t="s">
        <v>348</v>
      </c>
      <c r="D1390" s="96" t="s">
        <v>1538</v>
      </c>
      <c r="E1390" s="98">
        <v>954</v>
      </c>
      <c r="F1390" s="99">
        <v>0</v>
      </c>
      <c r="G1390" s="98">
        <v>954</v>
      </c>
      <c r="H1390" s="98">
        <v>5716</v>
      </c>
      <c r="I1390" s="99">
        <v>2</v>
      </c>
      <c r="J1390" s="98">
        <v>5718</v>
      </c>
      <c r="K1390" s="100">
        <v>0.16683999999999999</v>
      </c>
      <c r="M1390">
        <f t="shared" si="42"/>
        <v>0</v>
      </c>
      <c r="N1390">
        <f t="shared" si="43"/>
        <v>3.497726477789437E-4</v>
      </c>
    </row>
    <row r="1391" spans="1:14" x14ac:dyDescent="0.2">
      <c r="A1391" s="96">
        <v>190115</v>
      </c>
      <c r="B1391" s="97" t="s">
        <v>193</v>
      </c>
      <c r="C1391" s="97" t="s">
        <v>348</v>
      </c>
      <c r="D1391" s="96" t="s">
        <v>1539</v>
      </c>
      <c r="E1391" s="98">
        <v>343</v>
      </c>
      <c r="F1391" s="99">
        <v>0</v>
      </c>
      <c r="G1391" s="98">
        <v>343</v>
      </c>
      <c r="H1391" s="98">
        <v>1757</v>
      </c>
      <c r="I1391" s="99">
        <v>0</v>
      </c>
      <c r="J1391" s="98">
        <v>1757</v>
      </c>
      <c r="K1391" s="100">
        <v>0.19522</v>
      </c>
      <c r="M1391">
        <f t="shared" si="42"/>
        <v>0</v>
      </c>
      <c r="N1391">
        <f t="shared" si="43"/>
        <v>0</v>
      </c>
    </row>
    <row r="1392" spans="1:14" x14ac:dyDescent="0.2">
      <c r="A1392" s="96">
        <v>190116</v>
      </c>
      <c r="B1392" s="97" t="s">
        <v>168</v>
      </c>
      <c r="C1392" s="97" t="s">
        <v>348</v>
      </c>
      <c r="D1392" s="96" t="s">
        <v>1540</v>
      </c>
      <c r="E1392" s="98">
        <v>718</v>
      </c>
      <c r="F1392" s="99">
        <v>0</v>
      </c>
      <c r="G1392" s="98">
        <v>718</v>
      </c>
      <c r="H1392" s="98">
        <v>5239</v>
      </c>
      <c r="I1392" s="99">
        <v>0</v>
      </c>
      <c r="J1392" s="98">
        <v>5239</v>
      </c>
      <c r="K1392" s="100">
        <v>0.13705000000000001</v>
      </c>
      <c r="M1392">
        <f t="shared" si="42"/>
        <v>0</v>
      </c>
      <c r="N1392">
        <f t="shared" si="43"/>
        <v>0</v>
      </c>
    </row>
    <row r="1393" spans="1:14" x14ac:dyDescent="0.2">
      <c r="A1393" s="96">
        <v>190118</v>
      </c>
      <c r="B1393" s="97" t="s">
        <v>193</v>
      </c>
      <c r="C1393" s="97" t="s">
        <v>348</v>
      </c>
      <c r="D1393" s="96" t="s">
        <v>1541</v>
      </c>
      <c r="E1393" s="98">
        <v>443</v>
      </c>
      <c r="F1393" s="99">
        <v>0</v>
      </c>
      <c r="G1393" s="98">
        <v>443</v>
      </c>
      <c r="H1393" s="98">
        <v>2629</v>
      </c>
      <c r="I1393" s="99">
        <v>0</v>
      </c>
      <c r="J1393" s="98">
        <v>2629</v>
      </c>
      <c r="K1393" s="100">
        <v>0.16850999999999999</v>
      </c>
      <c r="M1393">
        <f t="shared" si="42"/>
        <v>0</v>
      </c>
      <c r="N1393">
        <f t="shared" si="43"/>
        <v>0</v>
      </c>
    </row>
    <row r="1394" spans="1:14" x14ac:dyDescent="0.2">
      <c r="A1394" s="96">
        <v>190122</v>
      </c>
      <c r="B1394" s="97" t="s">
        <v>193</v>
      </c>
      <c r="C1394" s="97" t="s">
        <v>348</v>
      </c>
      <c r="D1394" s="96" t="s">
        <v>1542</v>
      </c>
      <c r="E1394" s="98">
        <v>560</v>
      </c>
      <c r="F1394" s="99">
        <v>5</v>
      </c>
      <c r="G1394" s="98">
        <v>565</v>
      </c>
      <c r="H1394" s="98">
        <v>2443</v>
      </c>
      <c r="I1394" s="99">
        <v>66</v>
      </c>
      <c r="J1394" s="98">
        <v>2509</v>
      </c>
      <c r="K1394" s="100">
        <v>0.22519</v>
      </c>
      <c r="M1394">
        <f t="shared" si="42"/>
        <v>8.8495575221238937E-3</v>
      </c>
      <c r="N1394">
        <f t="shared" si="43"/>
        <v>2.6305300916699879E-2</v>
      </c>
    </row>
    <row r="1395" spans="1:14" x14ac:dyDescent="0.2">
      <c r="A1395" s="96">
        <v>190125</v>
      </c>
      <c r="B1395" s="97" t="s">
        <v>193</v>
      </c>
      <c r="C1395" s="97" t="s">
        <v>348</v>
      </c>
      <c r="D1395" s="96" t="s">
        <v>1543</v>
      </c>
      <c r="E1395" s="98">
        <v>7714</v>
      </c>
      <c r="F1395" s="99">
        <v>24</v>
      </c>
      <c r="G1395" s="98">
        <v>7738</v>
      </c>
      <c r="H1395" s="98">
        <v>48792</v>
      </c>
      <c r="I1395" s="99">
        <v>1140</v>
      </c>
      <c r="J1395" s="98">
        <v>49932</v>
      </c>
      <c r="K1395" s="100">
        <v>0.15497</v>
      </c>
      <c r="M1395">
        <f t="shared" si="42"/>
        <v>3.1015766347893513E-3</v>
      </c>
      <c r="N1395">
        <f t="shared" si="43"/>
        <v>2.2831050228310501E-2</v>
      </c>
    </row>
    <row r="1396" spans="1:14" x14ac:dyDescent="0.2">
      <c r="A1396" s="96">
        <v>190128</v>
      </c>
      <c r="B1396" s="97" t="s">
        <v>193</v>
      </c>
      <c r="C1396" s="97" t="s">
        <v>348</v>
      </c>
      <c r="D1396" s="96" t="s">
        <v>1544</v>
      </c>
      <c r="E1396" s="98">
        <v>95</v>
      </c>
      <c r="F1396" s="99">
        <v>0</v>
      </c>
      <c r="G1396" s="98">
        <v>95</v>
      </c>
      <c r="H1396" s="98">
        <v>804</v>
      </c>
      <c r="I1396" s="99">
        <v>0</v>
      </c>
      <c r="J1396" s="98">
        <v>804</v>
      </c>
      <c r="K1396" s="100">
        <v>0.11816</v>
      </c>
      <c r="M1396">
        <f t="shared" si="42"/>
        <v>0</v>
      </c>
      <c r="N1396">
        <f t="shared" si="43"/>
        <v>0</v>
      </c>
    </row>
    <row r="1397" spans="1:14" x14ac:dyDescent="0.2">
      <c r="A1397" s="96">
        <v>190131</v>
      </c>
      <c r="B1397" s="97" t="s">
        <v>193</v>
      </c>
      <c r="C1397" s="97" t="s">
        <v>348</v>
      </c>
      <c r="D1397" s="96" t="s">
        <v>1545</v>
      </c>
      <c r="E1397" s="98">
        <v>447</v>
      </c>
      <c r="F1397" s="99">
        <v>0</v>
      </c>
      <c r="G1397" s="98">
        <v>447</v>
      </c>
      <c r="H1397" s="98">
        <v>1968</v>
      </c>
      <c r="I1397" s="99">
        <v>0</v>
      </c>
      <c r="J1397" s="98">
        <v>1968</v>
      </c>
      <c r="K1397" s="100">
        <v>0.22713</v>
      </c>
      <c r="M1397">
        <f t="shared" si="42"/>
        <v>0</v>
      </c>
      <c r="N1397">
        <f t="shared" si="43"/>
        <v>0</v>
      </c>
    </row>
    <row r="1398" spans="1:14" x14ac:dyDescent="0.2">
      <c r="A1398" s="96">
        <v>190133</v>
      </c>
      <c r="B1398" s="97" t="s">
        <v>193</v>
      </c>
      <c r="C1398" s="97" t="s">
        <v>348</v>
      </c>
      <c r="D1398" s="96" t="s">
        <v>1546</v>
      </c>
      <c r="E1398" s="98">
        <v>103</v>
      </c>
      <c r="F1398" s="99">
        <v>0</v>
      </c>
      <c r="G1398" s="98">
        <v>103</v>
      </c>
      <c r="H1398" s="98">
        <v>760</v>
      </c>
      <c r="I1398" s="99">
        <v>0</v>
      </c>
      <c r="J1398" s="98">
        <v>760</v>
      </c>
      <c r="K1398" s="100">
        <v>0.13553000000000001</v>
      </c>
      <c r="M1398">
        <f t="shared" si="42"/>
        <v>0</v>
      </c>
      <c r="N1398">
        <f t="shared" si="43"/>
        <v>0</v>
      </c>
    </row>
    <row r="1399" spans="1:14" x14ac:dyDescent="0.2">
      <c r="A1399" s="96">
        <v>190135</v>
      </c>
      <c r="B1399" s="97" t="s">
        <v>193</v>
      </c>
      <c r="C1399" s="97" t="s">
        <v>348</v>
      </c>
      <c r="D1399" s="96" t="s">
        <v>1547</v>
      </c>
      <c r="E1399" s="98">
        <v>16</v>
      </c>
      <c r="F1399" s="99">
        <v>0</v>
      </c>
      <c r="G1399" s="98">
        <v>16</v>
      </c>
      <c r="H1399" s="98">
        <v>224</v>
      </c>
      <c r="I1399" s="99">
        <v>235</v>
      </c>
      <c r="J1399" s="98">
        <v>459</v>
      </c>
      <c r="K1399" s="100">
        <v>3.4860000000000002E-2</v>
      </c>
      <c r="M1399">
        <f t="shared" si="42"/>
        <v>0</v>
      </c>
      <c r="N1399">
        <f t="shared" si="43"/>
        <v>0.51198257080610021</v>
      </c>
    </row>
    <row r="1400" spans="1:14" x14ac:dyDescent="0.2">
      <c r="A1400" s="96">
        <v>190140</v>
      </c>
      <c r="B1400" s="97" t="s">
        <v>193</v>
      </c>
      <c r="C1400" s="97" t="s">
        <v>348</v>
      </c>
      <c r="D1400" s="96" t="s">
        <v>1548</v>
      </c>
      <c r="E1400" s="98">
        <v>599</v>
      </c>
      <c r="F1400" s="99">
        <v>0</v>
      </c>
      <c r="G1400" s="98">
        <v>599</v>
      </c>
      <c r="H1400" s="98">
        <v>3840</v>
      </c>
      <c r="I1400" s="99">
        <v>0</v>
      </c>
      <c r="J1400" s="98">
        <v>3840</v>
      </c>
      <c r="K1400" s="100">
        <v>0.15598999999999999</v>
      </c>
      <c r="M1400">
        <f t="shared" si="42"/>
        <v>0</v>
      </c>
      <c r="N1400">
        <f t="shared" si="43"/>
        <v>0</v>
      </c>
    </row>
    <row r="1401" spans="1:14" x14ac:dyDescent="0.2">
      <c r="A1401" s="96">
        <v>190144</v>
      </c>
      <c r="B1401" s="97" t="s">
        <v>168</v>
      </c>
      <c r="C1401" s="97" t="s">
        <v>348</v>
      </c>
      <c r="D1401" s="96" t="s">
        <v>1549</v>
      </c>
      <c r="E1401" s="98">
        <v>1147</v>
      </c>
      <c r="F1401" s="99">
        <v>0</v>
      </c>
      <c r="G1401" s="98">
        <v>1147</v>
      </c>
      <c r="H1401" s="98">
        <v>7518</v>
      </c>
      <c r="I1401" s="99">
        <v>1</v>
      </c>
      <c r="J1401" s="98">
        <v>7519</v>
      </c>
      <c r="K1401" s="100">
        <v>0.15254999999999999</v>
      </c>
      <c r="M1401">
        <f t="shared" si="42"/>
        <v>0</v>
      </c>
      <c r="N1401">
        <f t="shared" si="43"/>
        <v>1.3299640909695439E-4</v>
      </c>
    </row>
    <row r="1402" spans="1:14" x14ac:dyDescent="0.2">
      <c r="A1402" s="96">
        <v>190145</v>
      </c>
      <c r="B1402" s="97" t="s">
        <v>193</v>
      </c>
      <c r="C1402" s="97" t="s">
        <v>348</v>
      </c>
      <c r="D1402" s="96" t="s">
        <v>1550</v>
      </c>
      <c r="E1402" s="98">
        <v>983</v>
      </c>
      <c r="F1402" s="99">
        <v>0</v>
      </c>
      <c r="G1402" s="98">
        <v>983</v>
      </c>
      <c r="H1402" s="98">
        <v>6610</v>
      </c>
      <c r="I1402" s="99">
        <v>0</v>
      </c>
      <c r="J1402" s="98">
        <v>6610</v>
      </c>
      <c r="K1402" s="100">
        <v>0.14871000000000001</v>
      </c>
      <c r="M1402">
        <f t="shared" si="42"/>
        <v>0</v>
      </c>
      <c r="N1402">
        <f t="shared" si="43"/>
        <v>0</v>
      </c>
    </row>
    <row r="1403" spans="1:14" x14ac:dyDescent="0.2">
      <c r="A1403" s="96">
        <v>190146</v>
      </c>
      <c r="B1403" s="97" t="s">
        <v>193</v>
      </c>
      <c r="C1403" s="97" t="s">
        <v>348</v>
      </c>
      <c r="D1403" s="96" t="s">
        <v>1551</v>
      </c>
      <c r="E1403" s="98">
        <v>2495</v>
      </c>
      <c r="F1403" s="99">
        <v>126</v>
      </c>
      <c r="G1403" s="98">
        <v>2621</v>
      </c>
      <c r="H1403" s="98">
        <v>36306</v>
      </c>
      <c r="I1403" s="99">
        <v>15921</v>
      </c>
      <c r="J1403" s="98">
        <v>52227</v>
      </c>
      <c r="K1403" s="100">
        <v>5.0180000000000002E-2</v>
      </c>
      <c r="M1403">
        <f t="shared" si="42"/>
        <v>4.807325448302175E-2</v>
      </c>
      <c r="N1403">
        <f t="shared" si="43"/>
        <v>0.30484232293641222</v>
      </c>
    </row>
    <row r="1404" spans="1:14" x14ac:dyDescent="0.2">
      <c r="A1404" s="96">
        <v>190151</v>
      </c>
      <c r="B1404" s="97" t="s">
        <v>193</v>
      </c>
      <c r="C1404" s="97" t="s">
        <v>348</v>
      </c>
      <c r="D1404" s="96" t="s">
        <v>1552</v>
      </c>
      <c r="E1404" s="98">
        <v>608</v>
      </c>
      <c r="F1404" s="99">
        <v>0</v>
      </c>
      <c r="G1404" s="98">
        <v>608</v>
      </c>
      <c r="H1404" s="98">
        <v>3334</v>
      </c>
      <c r="I1404" s="99">
        <v>2</v>
      </c>
      <c r="J1404" s="98">
        <v>3336</v>
      </c>
      <c r="K1404" s="100">
        <v>0.18225</v>
      </c>
      <c r="M1404">
        <f t="shared" si="42"/>
        <v>0</v>
      </c>
      <c r="N1404">
        <f t="shared" si="43"/>
        <v>5.9952038369304552E-4</v>
      </c>
    </row>
    <row r="1405" spans="1:14" x14ac:dyDescent="0.2">
      <c r="A1405" s="96">
        <v>190152</v>
      </c>
      <c r="B1405" s="97" t="s">
        <v>168</v>
      </c>
      <c r="C1405" s="97" t="s">
        <v>348</v>
      </c>
      <c r="D1405" s="96" t="s">
        <v>1553</v>
      </c>
      <c r="E1405" s="98">
        <v>2</v>
      </c>
      <c r="F1405" s="99">
        <v>0</v>
      </c>
      <c r="G1405" s="98">
        <v>2</v>
      </c>
      <c r="H1405" s="98">
        <v>105</v>
      </c>
      <c r="I1405" s="99">
        <v>0</v>
      </c>
      <c r="J1405" s="98">
        <v>105</v>
      </c>
      <c r="K1405" s="100">
        <v>1.9050000000000001E-2</v>
      </c>
      <c r="M1405">
        <f t="shared" si="42"/>
        <v>0</v>
      </c>
      <c r="N1405">
        <f t="shared" si="43"/>
        <v>0</v>
      </c>
    </row>
    <row r="1406" spans="1:14" x14ac:dyDescent="0.2">
      <c r="A1406" s="96">
        <v>190160</v>
      </c>
      <c r="B1406" s="97" t="s">
        <v>168</v>
      </c>
      <c r="C1406" s="97" t="s">
        <v>348</v>
      </c>
      <c r="D1406" s="96" t="s">
        <v>1554</v>
      </c>
      <c r="E1406" s="98">
        <v>1664</v>
      </c>
      <c r="F1406" s="99">
        <v>0</v>
      </c>
      <c r="G1406" s="98">
        <v>1664</v>
      </c>
      <c r="H1406" s="98">
        <v>18501</v>
      </c>
      <c r="I1406" s="99">
        <v>3</v>
      </c>
      <c r="J1406" s="98">
        <v>18504</v>
      </c>
      <c r="K1406" s="100">
        <v>8.9929999999999996E-2</v>
      </c>
      <c r="M1406">
        <f t="shared" si="42"/>
        <v>0</v>
      </c>
      <c r="N1406">
        <f t="shared" si="43"/>
        <v>1.6212710765239947E-4</v>
      </c>
    </row>
    <row r="1407" spans="1:14" x14ac:dyDescent="0.2">
      <c r="A1407" s="96">
        <v>190161</v>
      </c>
      <c r="B1407" s="97" t="s">
        <v>193</v>
      </c>
      <c r="C1407" s="97" t="s">
        <v>348</v>
      </c>
      <c r="D1407" s="96" t="s">
        <v>1555</v>
      </c>
      <c r="E1407" s="98">
        <v>68</v>
      </c>
      <c r="F1407" s="99">
        <v>0</v>
      </c>
      <c r="G1407" s="98">
        <v>68</v>
      </c>
      <c r="H1407" s="98">
        <v>591</v>
      </c>
      <c r="I1407" s="99">
        <v>10</v>
      </c>
      <c r="J1407" s="98">
        <v>601</v>
      </c>
      <c r="K1407" s="100">
        <v>0.11314</v>
      </c>
      <c r="M1407">
        <f t="shared" si="42"/>
        <v>0</v>
      </c>
      <c r="N1407">
        <f t="shared" si="43"/>
        <v>1.6638935108153077E-2</v>
      </c>
    </row>
    <row r="1408" spans="1:14" x14ac:dyDescent="0.2">
      <c r="A1408" s="96">
        <v>190164</v>
      </c>
      <c r="B1408" s="97" t="s">
        <v>168</v>
      </c>
      <c r="C1408" s="97" t="s">
        <v>348</v>
      </c>
      <c r="D1408" s="96" t="s">
        <v>1556</v>
      </c>
      <c r="E1408" s="98">
        <v>1430</v>
      </c>
      <c r="F1408" s="99">
        <v>0</v>
      </c>
      <c r="G1408" s="98">
        <v>1430</v>
      </c>
      <c r="H1408" s="98">
        <v>8895</v>
      </c>
      <c r="I1408" s="99">
        <v>0</v>
      </c>
      <c r="J1408" s="98">
        <v>8895</v>
      </c>
      <c r="K1408" s="100">
        <v>0.16075999999999999</v>
      </c>
      <c r="M1408">
        <f t="shared" si="42"/>
        <v>0</v>
      </c>
      <c r="N1408">
        <f t="shared" si="43"/>
        <v>0</v>
      </c>
    </row>
    <row r="1409" spans="1:14" x14ac:dyDescent="0.2">
      <c r="A1409" s="96">
        <v>190167</v>
      </c>
      <c r="B1409" s="97" t="s">
        <v>168</v>
      </c>
      <c r="C1409" s="97" t="s">
        <v>348</v>
      </c>
      <c r="D1409" s="96" t="s">
        <v>1557</v>
      </c>
      <c r="E1409" s="98">
        <v>1880</v>
      </c>
      <c r="F1409" s="99">
        <v>15</v>
      </c>
      <c r="G1409" s="98">
        <v>1895</v>
      </c>
      <c r="H1409" s="98">
        <v>8241</v>
      </c>
      <c r="I1409" s="99">
        <v>24</v>
      </c>
      <c r="J1409" s="98">
        <v>8265</v>
      </c>
      <c r="K1409" s="100">
        <v>0.22928000000000001</v>
      </c>
      <c r="M1409">
        <f t="shared" si="42"/>
        <v>7.9155672823219003E-3</v>
      </c>
      <c r="N1409">
        <f t="shared" si="43"/>
        <v>2.9038112522686023E-3</v>
      </c>
    </row>
    <row r="1410" spans="1:14" x14ac:dyDescent="0.2">
      <c r="A1410" s="96">
        <v>190175</v>
      </c>
      <c r="B1410" s="97" t="s">
        <v>168</v>
      </c>
      <c r="C1410" s="97" t="s">
        <v>348</v>
      </c>
      <c r="D1410" s="96" t="s">
        <v>1558</v>
      </c>
      <c r="E1410" s="98">
        <v>864</v>
      </c>
      <c r="F1410" s="99">
        <v>0</v>
      </c>
      <c r="G1410" s="98">
        <v>864</v>
      </c>
      <c r="H1410" s="98">
        <v>5432</v>
      </c>
      <c r="I1410" s="99">
        <v>133</v>
      </c>
      <c r="J1410" s="98">
        <v>5565</v>
      </c>
      <c r="K1410" s="100">
        <v>0.15526000000000001</v>
      </c>
      <c r="M1410">
        <f t="shared" si="42"/>
        <v>0</v>
      </c>
      <c r="N1410">
        <f t="shared" si="43"/>
        <v>2.3899371069182392E-2</v>
      </c>
    </row>
    <row r="1411" spans="1:14" x14ac:dyDescent="0.2">
      <c r="A1411" s="96">
        <v>190176</v>
      </c>
      <c r="B1411" s="97" t="s">
        <v>193</v>
      </c>
      <c r="C1411" s="97" t="s">
        <v>348</v>
      </c>
      <c r="D1411" s="96" t="s">
        <v>1559</v>
      </c>
      <c r="E1411" s="98">
        <v>3205</v>
      </c>
      <c r="F1411" s="99">
        <v>29</v>
      </c>
      <c r="G1411" s="98">
        <v>3234</v>
      </c>
      <c r="H1411" s="98">
        <v>13108</v>
      </c>
      <c r="I1411" s="99">
        <v>671</v>
      </c>
      <c r="J1411" s="98">
        <v>13779</v>
      </c>
      <c r="K1411" s="100">
        <v>0.23469999999999999</v>
      </c>
      <c r="M1411">
        <f t="shared" si="42"/>
        <v>8.9672232529375388E-3</v>
      </c>
      <c r="N1411">
        <f t="shared" si="43"/>
        <v>4.8697292982074168E-2</v>
      </c>
    </row>
    <row r="1412" spans="1:14" x14ac:dyDescent="0.2">
      <c r="A1412" s="96">
        <v>190177</v>
      </c>
      <c r="B1412" s="97" t="s">
        <v>168</v>
      </c>
      <c r="C1412" s="97" t="s">
        <v>348</v>
      </c>
      <c r="D1412" s="96" t="s">
        <v>1560</v>
      </c>
      <c r="E1412" s="98">
        <v>1187</v>
      </c>
      <c r="F1412" s="99">
        <v>25</v>
      </c>
      <c r="G1412" s="98">
        <v>1212</v>
      </c>
      <c r="H1412" s="98">
        <v>12320</v>
      </c>
      <c r="I1412" s="99">
        <v>2350</v>
      </c>
      <c r="J1412" s="98">
        <v>14670</v>
      </c>
      <c r="K1412" s="100">
        <v>8.2619999999999999E-2</v>
      </c>
      <c r="M1412">
        <f t="shared" ref="M1412:M1475" si="44">F1412/G1412</f>
        <v>2.0627062706270627E-2</v>
      </c>
      <c r="N1412">
        <f t="shared" ref="N1412:N1475" si="45">I1412/J1412</f>
        <v>0.16019086571233809</v>
      </c>
    </row>
    <row r="1413" spans="1:14" x14ac:dyDescent="0.2">
      <c r="A1413" s="96">
        <v>190183</v>
      </c>
      <c r="B1413" s="97" t="s">
        <v>193</v>
      </c>
      <c r="C1413" s="97" t="s">
        <v>348</v>
      </c>
      <c r="D1413" s="96" t="s">
        <v>1561</v>
      </c>
      <c r="E1413" s="98">
        <v>409</v>
      </c>
      <c r="F1413" s="99">
        <v>81</v>
      </c>
      <c r="G1413" s="98">
        <v>490</v>
      </c>
      <c r="H1413" s="98">
        <v>4066</v>
      </c>
      <c r="I1413" s="99">
        <v>621</v>
      </c>
      <c r="J1413" s="98">
        <v>4687</v>
      </c>
      <c r="K1413" s="100">
        <v>0.10453999999999999</v>
      </c>
      <c r="M1413">
        <f t="shared" si="44"/>
        <v>0.1653061224489796</v>
      </c>
      <c r="N1413">
        <f t="shared" si="45"/>
        <v>0.1324941327074888</v>
      </c>
    </row>
    <row r="1414" spans="1:14" x14ac:dyDescent="0.2">
      <c r="A1414" s="96">
        <v>190184</v>
      </c>
      <c r="B1414" s="97" t="s">
        <v>193</v>
      </c>
      <c r="C1414" s="97" t="s">
        <v>348</v>
      </c>
      <c r="D1414" s="96" t="s">
        <v>1562</v>
      </c>
      <c r="E1414" s="98">
        <v>494</v>
      </c>
      <c r="F1414" s="99">
        <v>0</v>
      </c>
      <c r="G1414" s="98">
        <v>494</v>
      </c>
      <c r="H1414" s="98">
        <v>2209</v>
      </c>
      <c r="I1414" s="99">
        <v>2</v>
      </c>
      <c r="J1414" s="98">
        <v>2211</v>
      </c>
      <c r="K1414" s="100">
        <v>0.22342999999999999</v>
      </c>
      <c r="M1414">
        <f t="shared" si="44"/>
        <v>0</v>
      </c>
      <c r="N1414">
        <f t="shared" si="45"/>
        <v>9.0456806874717323E-4</v>
      </c>
    </row>
    <row r="1415" spans="1:14" x14ac:dyDescent="0.2">
      <c r="A1415" s="96">
        <v>190190</v>
      </c>
      <c r="B1415" s="97" t="s">
        <v>193</v>
      </c>
      <c r="C1415" s="97" t="s">
        <v>348</v>
      </c>
      <c r="D1415" s="96" t="s">
        <v>1563</v>
      </c>
      <c r="E1415" s="98">
        <v>456</v>
      </c>
      <c r="F1415" s="99">
        <v>0</v>
      </c>
      <c r="G1415" s="98">
        <v>456</v>
      </c>
      <c r="H1415" s="98">
        <v>1429</v>
      </c>
      <c r="I1415" s="99">
        <v>0</v>
      </c>
      <c r="J1415" s="98">
        <v>1429</v>
      </c>
      <c r="K1415" s="100">
        <v>0.31909999999999999</v>
      </c>
      <c r="M1415">
        <f t="shared" si="44"/>
        <v>0</v>
      </c>
      <c r="N1415">
        <f t="shared" si="45"/>
        <v>0</v>
      </c>
    </row>
    <row r="1416" spans="1:14" x14ac:dyDescent="0.2">
      <c r="A1416" s="96">
        <v>190191</v>
      </c>
      <c r="B1416" s="97" t="s">
        <v>168</v>
      </c>
      <c r="C1416" s="97" t="s">
        <v>348</v>
      </c>
      <c r="D1416" s="96" t="s">
        <v>1564</v>
      </c>
      <c r="E1416" s="98">
        <v>1605</v>
      </c>
      <c r="F1416" s="99">
        <v>0</v>
      </c>
      <c r="G1416" s="98">
        <v>1605</v>
      </c>
      <c r="H1416" s="98">
        <v>7145</v>
      </c>
      <c r="I1416" s="99">
        <v>0</v>
      </c>
      <c r="J1416" s="98">
        <v>7145</v>
      </c>
      <c r="K1416" s="100">
        <v>0.22463</v>
      </c>
      <c r="M1416">
        <f t="shared" si="44"/>
        <v>0</v>
      </c>
      <c r="N1416">
        <f t="shared" si="45"/>
        <v>0</v>
      </c>
    </row>
    <row r="1417" spans="1:14" x14ac:dyDescent="0.2">
      <c r="A1417" s="96">
        <v>190196</v>
      </c>
      <c r="B1417" s="97" t="s">
        <v>193</v>
      </c>
      <c r="C1417" s="97" t="s">
        <v>348</v>
      </c>
      <c r="D1417" s="96" t="s">
        <v>1565</v>
      </c>
      <c r="E1417" s="98">
        <v>14</v>
      </c>
      <c r="F1417" s="99">
        <v>0</v>
      </c>
      <c r="G1417" s="98">
        <v>14</v>
      </c>
      <c r="H1417" s="98">
        <v>157</v>
      </c>
      <c r="I1417" s="99">
        <v>0</v>
      </c>
      <c r="J1417" s="98">
        <v>157</v>
      </c>
      <c r="K1417" s="100">
        <v>8.9169999999999999E-2</v>
      </c>
      <c r="M1417">
        <f t="shared" si="44"/>
        <v>0</v>
      </c>
      <c r="N1417">
        <f t="shared" si="45"/>
        <v>0</v>
      </c>
    </row>
    <row r="1418" spans="1:14" x14ac:dyDescent="0.2">
      <c r="A1418" s="96">
        <v>190199</v>
      </c>
      <c r="B1418" s="97" t="s">
        <v>193</v>
      </c>
      <c r="C1418" s="97" t="s">
        <v>348</v>
      </c>
      <c r="D1418" s="96" t="s">
        <v>1566</v>
      </c>
      <c r="E1418" s="98">
        <v>145</v>
      </c>
      <c r="F1418" s="99">
        <v>0</v>
      </c>
      <c r="G1418" s="98">
        <v>145</v>
      </c>
      <c r="H1418" s="98">
        <v>522</v>
      </c>
      <c r="I1418" s="99">
        <v>0</v>
      </c>
      <c r="J1418" s="98">
        <v>522</v>
      </c>
      <c r="K1418" s="100">
        <v>0.27778000000000003</v>
      </c>
      <c r="M1418">
        <f t="shared" si="44"/>
        <v>0</v>
      </c>
      <c r="N1418">
        <f t="shared" si="45"/>
        <v>0</v>
      </c>
    </row>
    <row r="1419" spans="1:14" x14ac:dyDescent="0.2">
      <c r="A1419" s="96">
        <v>190201</v>
      </c>
      <c r="B1419" s="97" t="s">
        <v>168</v>
      </c>
      <c r="C1419" s="97" t="s">
        <v>348</v>
      </c>
      <c r="D1419" s="96" t="s">
        <v>1567</v>
      </c>
      <c r="E1419" s="98">
        <v>86</v>
      </c>
      <c r="F1419" s="99">
        <v>0</v>
      </c>
      <c r="G1419" s="98">
        <v>86</v>
      </c>
      <c r="H1419" s="98">
        <v>1050</v>
      </c>
      <c r="I1419" s="99">
        <v>0</v>
      </c>
      <c r="J1419" s="98">
        <v>1050</v>
      </c>
      <c r="K1419" s="100">
        <v>8.1900000000000001E-2</v>
      </c>
      <c r="M1419">
        <f t="shared" si="44"/>
        <v>0</v>
      </c>
      <c r="N1419">
        <f t="shared" si="45"/>
        <v>0</v>
      </c>
    </row>
    <row r="1420" spans="1:14" x14ac:dyDescent="0.2">
      <c r="A1420" s="96">
        <v>190202</v>
      </c>
      <c r="B1420" s="97" t="s">
        <v>168</v>
      </c>
      <c r="C1420" s="97" t="s">
        <v>348</v>
      </c>
      <c r="D1420" s="96" t="s">
        <v>1568</v>
      </c>
      <c r="E1420" s="98">
        <v>1094</v>
      </c>
      <c r="F1420" s="99">
        <v>0</v>
      </c>
      <c r="G1420" s="98">
        <v>1094</v>
      </c>
      <c r="H1420" s="98">
        <v>7251</v>
      </c>
      <c r="I1420" s="99">
        <v>0</v>
      </c>
      <c r="J1420" s="98">
        <v>7251</v>
      </c>
      <c r="K1420" s="100">
        <v>0.15087999999999999</v>
      </c>
      <c r="M1420">
        <f t="shared" si="44"/>
        <v>0</v>
      </c>
      <c r="N1420">
        <f t="shared" si="45"/>
        <v>0</v>
      </c>
    </row>
    <row r="1421" spans="1:14" x14ac:dyDescent="0.2">
      <c r="A1421" s="96">
        <v>190204</v>
      </c>
      <c r="B1421" s="97" t="s">
        <v>168</v>
      </c>
      <c r="C1421" s="97" t="s">
        <v>348</v>
      </c>
      <c r="D1421" s="96" t="s">
        <v>1569</v>
      </c>
      <c r="E1421" s="98">
        <v>769</v>
      </c>
      <c r="F1421" s="99">
        <v>0</v>
      </c>
      <c r="G1421" s="98">
        <v>769</v>
      </c>
      <c r="H1421" s="98">
        <v>6643</v>
      </c>
      <c r="I1421" s="99">
        <v>0</v>
      </c>
      <c r="J1421" s="98">
        <v>6643</v>
      </c>
      <c r="K1421" s="100">
        <v>0.11576</v>
      </c>
      <c r="M1421">
        <f t="shared" si="44"/>
        <v>0</v>
      </c>
      <c r="N1421">
        <f t="shared" si="45"/>
        <v>0</v>
      </c>
    </row>
    <row r="1422" spans="1:14" x14ac:dyDescent="0.2">
      <c r="A1422" s="96">
        <v>190205</v>
      </c>
      <c r="B1422" s="97" t="s">
        <v>193</v>
      </c>
      <c r="C1422" s="97" t="s">
        <v>348</v>
      </c>
      <c r="D1422" s="96" t="s">
        <v>1395</v>
      </c>
      <c r="E1422" s="98">
        <v>1619</v>
      </c>
      <c r="F1422" s="99">
        <v>3</v>
      </c>
      <c r="G1422" s="98">
        <v>1622</v>
      </c>
      <c r="H1422" s="98">
        <v>13267</v>
      </c>
      <c r="I1422" s="99">
        <v>3</v>
      </c>
      <c r="J1422" s="98">
        <v>13270</v>
      </c>
      <c r="K1422" s="100">
        <v>0.12223000000000001</v>
      </c>
      <c r="M1422">
        <f t="shared" si="44"/>
        <v>1.8495684340320592E-3</v>
      </c>
      <c r="N1422">
        <f t="shared" si="45"/>
        <v>2.2607385079125849E-4</v>
      </c>
    </row>
    <row r="1423" spans="1:14" x14ac:dyDescent="0.2">
      <c r="A1423" s="96">
        <v>190206</v>
      </c>
      <c r="B1423" s="97" t="s">
        <v>168</v>
      </c>
      <c r="C1423" s="97" t="s">
        <v>348</v>
      </c>
      <c r="D1423" s="96" t="s">
        <v>1570</v>
      </c>
      <c r="E1423" s="98">
        <v>24</v>
      </c>
      <c r="F1423" s="99">
        <v>5</v>
      </c>
      <c r="G1423" s="98">
        <v>29</v>
      </c>
      <c r="H1423" s="98">
        <v>150</v>
      </c>
      <c r="I1423" s="99">
        <v>94</v>
      </c>
      <c r="J1423" s="98">
        <v>244</v>
      </c>
      <c r="K1423" s="100">
        <v>0.11885</v>
      </c>
      <c r="M1423">
        <f t="shared" si="44"/>
        <v>0.17241379310344829</v>
      </c>
      <c r="N1423">
        <f t="shared" si="45"/>
        <v>0.38524590163934425</v>
      </c>
    </row>
    <row r="1424" spans="1:14" x14ac:dyDescent="0.2">
      <c r="A1424" s="96">
        <v>190208</v>
      </c>
      <c r="B1424" s="97" t="s">
        <v>193</v>
      </c>
      <c r="C1424" s="97" t="s">
        <v>348</v>
      </c>
      <c r="D1424" s="96" t="s">
        <v>1571</v>
      </c>
      <c r="E1424" s="98">
        <v>641</v>
      </c>
      <c r="F1424" s="99">
        <v>0</v>
      </c>
      <c r="G1424" s="98">
        <v>641</v>
      </c>
      <c r="H1424" s="98">
        <v>2060</v>
      </c>
      <c r="I1424" s="99">
        <v>4</v>
      </c>
      <c r="J1424" s="98">
        <v>2064</v>
      </c>
      <c r="K1424" s="100">
        <v>0.31056</v>
      </c>
      <c r="M1424">
        <f t="shared" si="44"/>
        <v>0</v>
      </c>
      <c r="N1424">
        <f t="shared" si="45"/>
        <v>1.937984496124031E-3</v>
      </c>
    </row>
    <row r="1425" spans="1:14" x14ac:dyDescent="0.2">
      <c r="A1425" s="96">
        <v>190218</v>
      </c>
      <c r="B1425" s="97" t="s">
        <v>193</v>
      </c>
      <c r="C1425" s="97" t="s">
        <v>348</v>
      </c>
      <c r="D1425" s="96" t="s">
        <v>1572</v>
      </c>
      <c r="E1425" s="98">
        <v>303</v>
      </c>
      <c r="F1425" s="99">
        <v>0</v>
      </c>
      <c r="G1425" s="98">
        <v>303</v>
      </c>
      <c r="H1425" s="98">
        <v>2936</v>
      </c>
      <c r="I1425" s="99">
        <v>0</v>
      </c>
      <c r="J1425" s="98">
        <v>2936</v>
      </c>
      <c r="K1425" s="100">
        <v>0.1032</v>
      </c>
      <c r="M1425">
        <f t="shared" si="44"/>
        <v>0</v>
      </c>
      <c r="N1425">
        <f t="shared" si="45"/>
        <v>0</v>
      </c>
    </row>
    <row r="1426" spans="1:14" x14ac:dyDescent="0.2">
      <c r="A1426" s="96">
        <v>190236</v>
      </c>
      <c r="B1426" s="97" t="s">
        <v>193</v>
      </c>
      <c r="C1426" s="97" t="s">
        <v>348</v>
      </c>
      <c r="D1426" s="96" t="s">
        <v>1573</v>
      </c>
      <c r="E1426" s="98">
        <v>1018</v>
      </c>
      <c r="F1426" s="99">
        <v>0</v>
      </c>
      <c r="G1426" s="98">
        <v>1018</v>
      </c>
      <c r="H1426" s="98">
        <v>14438</v>
      </c>
      <c r="I1426" s="99">
        <v>10</v>
      </c>
      <c r="J1426" s="98">
        <v>14448</v>
      </c>
      <c r="K1426" s="100">
        <v>7.0459999999999995E-2</v>
      </c>
      <c r="M1426">
        <f t="shared" si="44"/>
        <v>0</v>
      </c>
      <c r="N1426">
        <f t="shared" si="45"/>
        <v>6.9213732004429684E-4</v>
      </c>
    </row>
    <row r="1427" spans="1:14" x14ac:dyDescent="0.2">
      <c r="A1427" s="96">
        <v>190241</v>
      </c>
      <c r="B1427" s="97" t="s">
        <v>168</v>
      </c>
      <c r="C1427" s="97" t="s">
        <v>348</v>
      </c>
      <c r="D1427" s="96" t="s">
        <v>1574</v>
      </c>
      <c r="E1427" s="98">
        <v>16</v>
      </c>
      <c r="F1427" s="99">
        <v>0</v>
      </c>
      <c r="G1427" s="98">
        <v>16</v>
      </c>
      <c r="H1427" s="98">
        <v>105</v>
      </c>
      <c r="I1427" s="99">
        <v>0</v>
      </c>
      <c r="J1427" s="98">
        <v>105</v>
      </c>
      <c r="K1427" s="100">
        <v>0.15237999999999999</v>
      </c>
      <c r="M1427">
        <f t="shared" si="44"/>
        <v>0</v>
      </c>
      <c r="N1427">
        <f t="shared" si="45"/>
        <v>0</v>
      </c>
    </row>
    <row r="1428" spans="1:14" x14ac:dyDescent="0.2">
      <c r="A1428" s="96">
        <v>190242</v>
      </c>
      <c r="B1428" s="97" t="s">
        <v>193</v>
      </c>
      <c r="C1428" s="97" t="s">
        <v>348</v>
      </c>
      <c r="D1428" s="96" t="s">
        <v>1226</v>
      </c>
      <c r="E1428" s="98">
        <v>902</v>
      </c>
      <c r="F1428" s="99">
        <v>0</v>
      </c>
      <c r="G1428" s="98">
        <v>902</v>
      </c>
      <c r="H1428" s="98">
        <v>5832</v>
      </c>
      <c r="I1428" s="99">
        <v>0</v>
      </c>
      <c r="J1428" s="98">
        <v>5832</v>
      </c>
      <c r="K1428" s="100">
        <v>0.15465999999999999</v>
      </c>
      <c r="M1428">
        <f t="shared" si="44"/>
        <v>0</v>
      </c>
      <c r="N1428">
        <f t="shared" si="45"/>
        <v>0</v>
      </c>
    </row>
    <row r="1429" spans="1:14" x14ac:dyDescent="0.2">
      <c r="A1429" s="96">
        <v>190245</v>
      </c>
      <c r="B1429" s="97" t="s">
        <v>193</v>
      </c>
      <c r="C1429" s="97" t="s">
        <v>348</v>
      </c>
      <c r="D1429" s="96" t="s">
        <v>1575</v>
      </c>
      <c r="E1429" s="98">
        <v>76</v>
      </c>
      <c r="F1429" s="99">
        <v>0</v>
      </c>
      <c r="G1429" s="98">
        <v>76</v>
      </c>
      <c r="H1429" s="98">
        <v>703</v>
      </c>
      <c r="I1429" s="99">
        <v>0</v>
      </c>
      <c r="J1429" s="98">
        <v>703</v>
      </c>
      <c r="K1429" s="100">
        <v>0.10811</v>
      </c>
      <c r="M1429">
        <f t="shared" si="44"/>
        <v>0</v>
      </c>
      <c r="N1429">
        <f t="shared" si="45"/>
        <v>0</v>
      </c>
    </row>
    <row r="1430" spans="1:14" x14ac:dyDescent="0.2">
      <c r="A1430" s="96">
        <v>190246</v>
      </c>
      <c r="B1430" s="97" t="s">
        <v>193</v>
      </c>
      <c r="C1430" s="97" t="s">
        <v>348</v>
      </c>
      <c r="D1430" s="96" t="s">
        <v>1576</v>
      </c>
      <c r="E1430" s="98">
        <v>31</v>
      </c>
      <c r="F1430" s="99">
        <v>0</v>
      </c>
      <c r="G1430" s="98">
        <v>31</v>
      </c>
      <c r="H1430" s="98">
        <v>353</v>
      </c>
      <c r="I1430" s="99">
        <v>0</v>
      </c>
      <c r="J1430" s="98">
        <v>353</v>
      </c>
      <c r="K1430" s="100">
        <v>8.7819999999999995E-2</v>
      </c>
      <c r="M1430">
        <f t="shared" si="44"/>
        <v>0</v>
      </c>
      <c r="N1430">
        <f t="shared" si="45"/>
        <v>0</v>
      </c>
    </row>
    <row r="1431" spans="1:14" x14ac:dyDescent="0.2">
      <c r="A1431" s="96">
        <v>190249</v>
      </c>
      <c r="B1431" s="97" t="s">
        <v>168</v>
      </c>
      <c r="C1431" s="97" t="s">
        <v>348</v>
      </c>
      <c r="D1431" s="96" t="s">
        <v>1577</v>
      </c>
      <c r="E1431" s="98">
        <v>24</v>
      </c>
      <c r="F1431" s="99">
        <v>0</v>
      </c>
      <c r="G1431" s="98">
        <v>24</v>
      </c>
      <c r="H1431" s="98">
        <v>123</v>
      </c>
      <c r="I1431" s="99">
        <v>0</v>
      </c>
      <c r="J1431" s="98">
        <v>123</v>
      </c>
      <c r="K1431" s="100">
        <v>0.19511999999999999</v>
      </c>
      <c r="M1431">
        <f t="shared" si="44"/>
        <v>0</v>
      </c>
      <c r="N1431">
        <f t="shared" si="45"/>
        <v>0</v>
      </c>
    </row>
    <row r="1432" spans="1:14" x14ac:dyDescent="0.2">
      <c r="A1432" s="96">
        <v>190250</v>
      </c>
      <c r="B1432" s="97" t="s">
        <v>168</v>
      </c>
      <c r="C1432" s="97" t="s">
        <v>348</v>
      </c>
      <c r="D1432" s="96" t="s">
        <v>1578</v>
      </c>
      <c r="E1432" s="98">
        <v>545</v>
      </c>
      <c r="F1432" s="99">
        <v>0</v>
      </c>
      <c r="G1432" s="98">
        <v>545</v>
      </c>
      <c r="H1432" s="98">
        <v>6029</v>
      </c>
      <c r="I1432" s="99">
        <v>0</v>
      </c>
      <c r="J1432" s="98">
        <v>6029</v>
      </c>
      <c r="K1432" s="100">
        <v>9.0399999999999994E-2</v>
      </c>
      <c r="M1432">
        <f t="shared" si="44"/>
        <v>0</v>
      </c>
      <c r="N1432">
        <f t="shared" si="45"/>
        <v>0</v>
      </c>
    </row>
    <row r="1433" spans="1:14" x14ac:dyDescent="0.2">
      <c r="A1433" s="96">
        <v>190251</v>
      </c>
      <c r="B1433" s="97" t="s">
        <v>193</v>
      </c>
      <c r="C1433" s="97" t="s">
        <v>348</v>
      </c>
      <c r="D1433" s="96" t="s">
        <v>1579</v>
      </c>
      <c r="E1433" s="98">
        <v>9</v>
      </c>
      <c r="F1433" s="99">
        <v>0</v>
      </c>
      <c r="G1433" s="98">
        <v>9</v>
      </c>
      <c r="H1433" s="98">
        <v>188</v>
      </c>
      <c r="I1433" s="99">
        <v>0</v>
      </c>
      <c r="J1433" s="98">
        <v>188</v>
      </c>
      <c r="K1433" s="100">
        <v>4.7870000000000003E-2</v>
      </c>
      <c r="M1433">
        <f t="shared" si="44"/>
        <v>0</v>
      </c>
      <c r="N1433">
        <f t="shared" si="45"/>
        <v>0</v>
      </c>
    </row>
    <row r="1434" spans="1:14" x14ac:dyDescent="0.2">
      <c r="A1434" s="96">
        <v>190255</v>
      </c>
      <c r="B1434" s="97" t="s">
        <v>193</v>
      </c>
      <c r="C1434" s="97" t="s">
        <v>348</v>
      </c>
      <c r="D1434" s="96" t="s">
        <v>1580</v>
      </c>
      <c r="E1434" s="98">
        <v>0</v>
      </c>
      <c r="F1434" s="99">
        <v>0</v>
      </c>
      <c r="G1434" s="98">
        <v>0</v>
      </c>
      <c r="H1434" s="98">
        <v>11</v>
      </c>
      <c r="I1434" s="99">
        <v>0</v>
      </c>
      <c r="J1434" s="98">
        <v>11</v>
      </c>
      <c r="K1434" s="100">
        <v>0</v>
      </c>
      <c r="M1434" t="e">
        <f t="shared" si="44"/>
        <v>#DIV/0!</v>
      </c>
      <c r="N1434">
        <f t="shared" si="45"/>
        <v>0</v>
      </c>
    </row>
    <row r="1435" spans="1:14" x14ac:dyDescent="0.2">
      <c r="A1435" s="96">
        <v>190256</v>
      </c>
      <c r="B1435" s="97" t="s">
        <v>193</v>
      </c>
      <c r="C1435" s="97" t="s">
        <v>348</v>
      </c>
      <c r="D1435" s="96" t="s">
        <v>1581</v>
      </c>
      <c r="E1435" s="98">
        <v>3</v>
      </c>
      <c r="F1435" s="99">
        <v>0</v>
      </c>
      <c r="G1435" s="98">
        <v>3</v>
      </c>
      <c r="H1435" s="98">
        <v>84</v>
      </c>
      <c r="I1435" s="99">
        <v>0</v>
      </c>
      <c r="J1435" s="98">
        <v>84</v>
      </c>
      <c r="K1435" s="100">
        <v>3.5709999999999999E-2</v>
      </c>
      <c r="M1435">
        <f t="shared" si="44"/>
        <v>0</v>
      </c>
      <c r="N1435">
        <f t="shared" si="45"/>
        <v>0</v>
      </c>
    </row>
    <row r="1436" spans="1:14" x14ac:dyDescent="0.2">
      <c r="A1436" s="96">
        <v>190257</v>
      </c>
      <c r="B1436" s="97" t="s">
        <v>193</v>
      </c>
      <c r="C1436" s="97" t="s">
        <v>348</v>
      </c>
      <c r="D1436" s="96" t="s">
        <v>1582</v>
      </c>
      <c r="E1436" s="98">
        <v>69</v>
      </c>
      <c r="F1436" s="99">
        <v>0</v>
      </c>
      <c r="G1436" s="98">
        <v>69</v>
      </c>
      <c r="H1436" s="98">
        <v>919</v>
      </c>
      <c r="I1436" s="99">
        <v>0</v>
      </c>
      <c r="J1436" s="98">
        <v>919</v>
      </c>
      <c r="K1436" s="100">
        <v>7.5079999999999994E-2</v>
      </c>
      <c r="M1436">
        <f t="shared" si="44"/>
        <v>0</v>
      </c>
      <c r="N1436">
        <f t="shared" si="45"/>
        <v>0</v>
      </c>
    </row>
    <row r="1437" spans="1:14" x14ac:dyDescent="0.2">
      <c r="A1437" s="96">
        <v>190258</v>
      </c>
      <c r="B1437" s="97" t="s">
        <v>168</v>
      </c>
      <c r="C1437" s="97" t="s">
        <v>348</v>
      </c>
      <c r="D1437" s="96" t="s">
        <v>1583</v>
      </c>
      <c r="E1437" s="98">
        <v>2</v>
      </c>
      <c r="F1437" s="99">
        <v>0</v>
      </c>
      <c r="G1437" s="98">
        <v>2</v>
      </c>
      <c r="H1437" s="98">
        <v>41</v>
      </c>
      <c r="I1437" s="99">
        <v>0</v>
      </c>
      <c r="J1437" s="98">
        <v>41</v>
      </c>
      <c r="K1437" s="100">
        <v>4.8779999999999997E-2</v>
      </c>
      <c r="M1437">
        <f t="shared" si="44"/>
        <v>0</v>
      </c>
      <c r="N1437">
        <f t="shared" si="45"/>
        <v>0</v>
      </c>
    </row>
    <row r="1438" spans="1:14" x14ac:dyDescent="0.2">
      <c r="A1438" s="96">
        <v>190259</v>
      </c>
      <c r="B1438" s="97" t="s">
        <v>193</v>
      </c>
      <c r="C1438" s="97" t="s">
        <v>348</v>
      </c>
      <c r="D1438" s="96" t="s">
        <v>1584</v>
      </c>
      <c r="E1438" s="98">
        <v>67</v>
      </c>
      <c r="F1438" s="99">
        <v>0</v>
      </c>
      <c r="G1438" s="98">
        <v>67</v>
      </c>
      <c r="H1438" s="98">
        <v>504</v>
      </c>
      <c r="I1438" s="99">
        <v>0</v>
      </c>
      <c r="J1438" s="98">
        <v>504</v>
      </c>
      <c r="K1438" s="100">
        <v>0.13294</v>
      </c>
      <c r="M1438">
        <f t="shared" si="44"/>
        <v>0</v>
      </c>
      <c r="N1438">
        <f t="shared" si="45"/>
        <v>0</v>
      </c>
    </row>
    <row r="1439" spans="1:14" x14ac:dyDescent="0.2">
      <c r="A1439" s="96">
        <v>190261</v>
      </c>
      <c r="B1439" s="97" t="s">
        <v>193</v>
      </c>
      <c r="C1439" s="97" t="s">
        <v>348</v>
      </c>
      <c r="D1439" s="96" t="s">
        <v>1585</v>
      </c>
      <c r="E1439" s="98">
        <v>13</v>
      </c>
      <c r="F1439" s="99">
        <v>0</v>
      </c>
      <c r="G1439" s="98">
        <v>13</v>
      </c>
      <c r="H1439" s="98">
        <v>78</v>
      </c>
      <c r="I1439" s="99">
        <v>0</v>
      </c>
      <c r="J1439" s="98">
        <v>78</v>
      </c>
      <c r="K1439" s="100">
        <v>0.16667000000000001</v>
      </c>
      <c r="M1439">
        <f t="shared" si="44"/>
        <v>0</v>
      </c>
      <c r="N1439">
        <f t="shared" si="45"/>
        <v>0</v>
      </c>
    </row>
    <row r="1440" spans="1:14" x14ac:dyDescent="0.2">
      <c r="A1440" s="96">
        <v>190263</v>
      </c>
      <c r="B1440" s="97" t="s">
        <v>168</v>
      </c>
      <c r="C1440" s="97" t="s">
        <v>348</v>
      </c>
      <c r="D1440" s="96" t="s">
        <v>1586</v>
      </c>
      <c r="E1440" s="98">
        <v>342</v>
      </c>
      <c r="F1440" s="99">
        <v>0</v>
      </c>
      <c r="G1440" s="98">
        <v>342</v>
      </c>
      <c r="H1440" s="98">
        <v>4653</v>
      </c>
      <c r="I1440" s="99">
        <v>0</v>
      </c>
      <c r="J1440" s="98">
        <v>4653</v>
      </c>
      <c r="K1440" s="100">
        <v>7.3499999999999996E-2</v>
      </c>
      <c r="M1440">
        <f t="shared" si="44"/>
        <v>0</v>
      </c>
      <c r="N1440">
        <f t="shared" si="45"/>
        <v>0</v>
      </c>
    </row>
    <row r="1441" spans="1:14" x14ac:dyDescent="0.2">
      <c r="A1441" s="96">
        <v>190266</v>
      </c>
      <c r="B1441" s="97" t="s">
        <v>193</v>
      </c>
      <c r="C1441" s="97" t="s">
        <v>348</v>
      </c>
      <c r="D1441" s="96" t="s">
        <v>1587</v>
      </c>
      <c r="E1441" s="98">
        <v>24</v>
      </c>
      <c r="F1441" s="99">
        <v>0</v>
      </c>
      <c r="G1441" s="98">
        <v>24</v>
      </c>
      <c r="H1441" s="98">
        <v>349</v>
      </c>
      <c r="I1441" s="99">
        <v>4</v>
      </c>
      <c r="J1441" s="98">
        <v>353</v>
      </c>
      <c r="K1441" s="100">
        <v>6.7989999999999995E-2</v>
      </c>
      <c r="M1441">
        <f t="shared" si="44"/>
        <v>0</v>
      </c>
      <c r="N1441">
        <f t="shared" si="45"/>
        <v>1.1331444759206799E-2</v>
      </c>
    </row>
    <row r="1442" spans="1:14" x14ac:dyDescent="0.2">
      <c r="A1442" s="96">
        <v>190267</v>
      </c>
      <c r="B1442" s="97" t="s">
        <v>193</v>
      </c>
      <c r="C1442" s="97" t="s">
        <v>348</v>
      </c>
      <c r="D1442" s="96" t="s">
        <v>1588</v>
      </c>
      <c r="E1442" s="98">
        <v>2</v>
      </c>
      <c r="F1442" s="99">
        <v>0</v>
      </c>
      <c r="G1442" s="98">
        <v>2</v>
      </c>
      <c r="H1442" s="98">
        <v>170</v>
      </c>
      <c r="I1442" s="99">
        <v>0</v>
      </c>
      <c r="J1442" s="98">
        <v>170</v>
      </c>
      <c r="K1442" s="100">
        <v>1.176E-2</v>
      </c>
      <c r="M1442">
        <f t="shared" si="44"/>
        <v>0</v>
      </c>
      <c r="N1442">
        <f t="shared" si="45"/>
        <v>0</v>
      </c>
    </row>
    <row r="1443" spans="1:14" x14ac:dyDescent="0.2">
      <c r="A1443" s="96">
        <v>190268</v>
      </c>
      <c r="B1443" s="97" t="s">
        <v>168</v>
      </c>
      <c r="C1443" s="97" t="s">
        <v>348</v>
      </c>
      <c r="D1443" s="96" t="s">
        <v>1589</v>
      </c>
      <c r="E1443" s="98">
        <v>6</v>
      </c>
      <c r="F1443" s="99">
        <v>0</v>
      </c>
      <c r="G1443" s="98">
        <v>6</v>
      </c>
      <c r="H1443" s="98">
        <v>22</v>
      </c>
      <c r="I1443" s="99">
        <v>0</v>
      </c>
      <c r="J1443" s="98">
        <v>22</v>
      </c>
      <c r="K1443" s="100">
        <v>0.27272999999999997</v>
      </c>
      <c r="M1443">
        <f t="shared" si="44"/>
        <v>0</v>
      </c>
      <c r="N1443">
        <f t="shared" si="45"/>
        <v>0</v>
      </c>
    </row>
    <row r="1444" spans="1:14" x14ac:dyDescent="0.2">
      <c r="A1444" s="96">
        <v>190270</v>
      </c>
      <c r="B1444" s="97" t="s">
        <v>193</v>
      </c>
      <c r="C1444" s="97" t="s">
        <v>348</v>
      </c>
      <c r="D1444" s="96" t="s">
        <v>1590</v>
      </c>
      <c r="E1444" s="98">
        <v>6</v>
      </c>
      <c r="F1444" s="99">
        <v>0</v>
      </c>
      <c r="G1444" s="98">
        <v>6</v>
      </c>
      <c r="H1444" s="98">
        <v>598</v>
      </c>
      <c r="I1444" s="99">
        <v>0</v>
      </c>
      <c r="J1444" s="98">
        <v>598</v>
      </c>
      <c r="K1444" s="100">
        <v>1.0030000000000001E-2</v>
      </c>
      <c r="M1444">
        <f t="shared" si="44"/>
        <v>0</v>
      </c>
      <c r="N1444">
        <f t="shared" si="45"/>
        <v>0</v>
      </c>
    </row>
    <row r="1445" spans="1:14" x14ac:dyDescent="0.2">
      <c r="A1445" s="96">
        <v>190272</v>
      </c>
      <c r="B1445" s="97" t="s">
        <v>193</v>
      </c>
      <c r="C1445" s="97" t="s">
        <v>348</v>
      </c>
      <c r="D1445" s="96" t="s">
        <v>1591</v>
      </c>
      <c r="E1445" s="98">
        <v>153</v>
      </c>
      <c r="F1445" s="99">
        <v>0</v>
      </c>
      <c r="G1445" s="98">
        <v>153</v>
      </c>
      <c r="H1445" s="98">
        <v>951</v>
      </c>
      <c r="I1445" s="99">
        <v>0</v>
      </c>
      <c r="J1445" s="98">
        <v>951</v>
      </c>
      <c r="K1445" s="100">
        <v>0.16088</v>
      </c>
      <c r="M1445">
        <f t="shared" si="44"/>
        <v>0</v>
      </c>
      <c r="N1445">
        <f t="shared" si="45"/>
        <v>0</v>
      </c>
    </row>
    <row r="1446" spans="1:14" x14ac:dyDescent="0.2">
      <c r="A1446" s="96">
        <v>190273</v>
      </c>
      <c r="B1446" s="97" t="s">
        <v>193</v>
      </c>
      <c r="C1446" s="97" t="s">
        <v>348</v>
      </c>
      <c r="D1446" s="96" t="s">
        <v>1592</v>
      </c>
      <c r="E1446" s="98">
        <v>22</v>
      </c>
      <c r="F1446" s="99">
        <v>0</v>
      </c>
      <c r="G1446" s="98">
        <v>22</v>
      </c>
      <c r="H1446" s="98">
        <v>208</v>
      </c>
      <c r="I1446" s="99">
        <v>0</v>
      </c>
      <c r="J1446" s="98">
        <v>208</v>
      </c>
      <c r="K1446" s="100">
        <v>0.10577</v>
      </c>
      <c r="M1446">
        <f t="shared" si="44"/>
        <v>0</v>
      </c>
      <c r="N1446">
        <f t="shared" si="45"/>
        <v>0</v>
      </c>
    </row>
    <row r="1447" spans="1:14" x14ac:dyDescent="0.2">
      <c r="A1447" s="96">
        <v>190274</v>
      </c>
      <c r="B1447" s="97" t="s">
        <v>193</v>
      </c>
      <c r="C1447" s="97" t="s">
        <v>348</v>
      </c>
      <c r="D1447" s="96" t="s">
        <v>1593</v>
      </c>
      <c r="E1447" s="98">
        <v>1672</v>
      </c>
      <c r="F1447" s="99">
        <v>75</v>
      </c>
      <c r="G1447" s="98">
        <v>1747</v>
      </c>
      <c r="H1447" s="98">
        <v>8151</v>
      </c>
      <c r="I1447" s="99">
        <v>4886</v>
      </c>
      <c r="J1447" s="98">
        <v>13037</v>
      </c>
      <c r="K1447" s="100">
        <v>0.13400000000000001</v>
      </c>
      <c r="M1447">
        <f t="shared" si="44"/>
        <v>4.2930738408700632E-2</v>
      </c>
      <c r="N1447">
        <f t="shared" si="45"/>
        <v>0.37477947380532334</v>
      </c>
    </row>
    <row r="1448" spans="1:14" x14ac:dyDescent="0.2">
      <c r="A1448" s="96">
        <v>190275</v>
      </c>
      <c r="B1448" s="97" t="s">
        <v>193</v>
      </c>
      <c r="C1448" s="97" t="s">
        <v>348</v>
      </c>
      <c r="D1448" s="96" t="s">
        <v>1594</v>
      </c>
      <c r="E1448" s="98">
        <v>1708</v>
      </c>
      <c r="F1448" s="99">
        <v>0</v>
      </c>
      <c r="G1448" s="98">
        <v>1708</v>
      </c>
      <c r="H1448" s="98">
        <v>9348</v>
      </c>
      <c r="I1448" s="99">
        <v>6</v>
      </c>
      <c r="J1448" s="98">
        <v>9354</v>
      </c>
      <c r="K1448" s="100">
        <v>0.18260000000000001</v>
      </c>
      <c r="M1448">
        <f t="shared" si="44"/>
        <v>0</v>
      </c>
      <c r="N1448">
        <f t="shared" si="45"/>
        <v>6.4143681847338033E-4</v>
      </c>
    </row>
    <row r="1449" spans="1:14" x14ac:dyDescent="0.2">
      <c r="A1449" s="96">
        <v>190276</v>
      </c>
      <c r="B1449" s="97" t="s">
        <v>168</v>
      </c>
      <c r="C1449" s="97" t="s">
        <v>348</v>
      </c>
      <c r="D1449" s="96" t="s">
        <v>1595</v>
      </c>
      <c r="E1449" s="98">
        <v>156</v>
      </c>
      <c r="F1449" s="99">
        <v>0</v>
      </c>
      <c r="G1449" s="98">
        <v>156</v>
      </c>
      <c r="H1449" s="98">
        <v>846</v>
      </c>
      <c r="I1449" s="99">
        <v>0</v>
      </c>
      <c r="J1449" s="98">
        <v>846</v>
      </c>
      <c r="K1449" s="100">
        <v>0.18440000000000001</v>
      </c>
      <c r="M1449">
        <f t="shared" si="44"/>
        <v>0</v>
      </c>
      <c r="N1449">
        <f t="shared" si="45"/>
        <v>0</v>
      </c>
    </row>
    <row r="1450" spans="1:14" x14ac:dyDescent="0.2">
      <c r="A1450" s="96">
        <v>190277</v>
      </c>
      <c r="B1450" s="97" t="s">
        <v>193</v>
      </c>
      <c r="C1450" s="97" t="s">
        <v>348</v>
      </c>
      <c r="D1450" s="96" t="s">
        <v>1596</v>
      </c>
      <c r="E1450" s="98">
        <v>21</v>
      </c>
      <c r="F1450" s="99">
        <v>0</v>
      </c>
      <c r="G1450" s="98">
        <v>21</v>
      </c>
      <c r="H1450" s="98">
        <v>139</v>
      </c>
      <c r="I1450" s="99">
        <v>0</v>
      </c>
      <c r="J1450" s="98">
        <v>139</v>
      </c>
      <c r="K1450" s="100">
        <v>0.15107999999999999</v>
      </c>
      <c r="M1450">
        <f t="shared" si="44"/>
        <v>0</v>
      </c>
      <c r="N1450">
        <f t="shared" si="45"/>
        <v>0</v>
      </c>
    </row>
    <row r="1451" spans="1:14" x14ac:dyDescent="0.2">
      <c r="A1451" s="96">
        <v>190278</v>
      </c>
      <c r="B1451" s="97" t="s">
        <v>193</v>
      </c>
      <c r="C1451" s="97" t="s">
        <v>348</v>
      </c>
      <c r="D1451" s="96" t="s">
        <v>1597</v>
      </c>
      <c r="E1451" s="98">
        <v>0</v>
      </c>
      <c r="F1451" s="99">
        <v>0</v>
      </c>
      <c r="G1451" s="98">
        <v>0</v>
      </c>
      <c r="H1451" s="98">
        <v>4</v>
      </c>
      <c r="I1451" s="99">
        <v>0</v>
      </c>
      <c r="J1451" s="98">
        <v>4</v>
      </c>
      <c r="K1451" s="100">
        <v>0</v>
      </c>
      <c r="M1451" t="e">
        <f t="shared" si="44"/>
        <v>#DIV/0!</v>
      </c>
      <c r="N1451">
        <f t="shared" si="45"/>
        <v>0</v>
      </c>
    </row>
    <row r="1452" spans="1:14" x14ac:dyDescent="0.2">
      <c r="A1452" s="96">
        <v>200001</v>
      </c>
      <c r="B1452" s="97" t="s">
        <v>1598</v>
      </c>
      <c r="C1452" s="97" t="s">
        <v>777</v>
      </c>
      <c r="D1452" s="96" t="s">
        <v>404</v>
      </c>
      <c r="E1452" s="98">
        <v>831</v>
      </c>
      <c r="F1452" s="99">
        <v>0</v>
      </c>
      <c r="G1452" s="98">
        <v>831</v>
      </c>
      <c r="H1452" s="98">
        <v>12764</v>
      </c>
      <c r="I1452" s="99">
        <v>0</v>
      </c>
      <c r="J1452" s="98">
        <v>12764</v>
      </c>
      <c r="K1452" s="100">
        <v>6.5100000000000005E-2</v>
      </c>
      <c r="M1452">
        <f t="shared" si="44"/>
        <v>0</v>
      </c>
      <c r="N1452">
        <f t="shared" si="45"/>
        <v>0</v>
      </c>
    </row>
    <row r="1453" spans="1:14" x14ac:dyDescent="0.2">
      <c r="A1453" s="96">
        <v>200002</v>
      </c>
      <c r="B1453" s="97" t="s">
        <v>1598</v>
      </c>
      <c r="C1453" s="97" t="s">
        <v>777</v>
      </c>
      <c r="D1453" s="96" t="s">
        <v>1599</v>
      </c>
      <c r="E1453" s="98">
        <v>246</v>
      </c>
      <c r="F1453" s="99">
        <v>0</v>
      </c>
      <c r="G1453" s="98">
        <v>246</v>
      </c>
      <c r="H1453" s="98">
        <v>5118</v>
      </c>
      <c r="I1453" s="99">
        <v>0</v>
      </c>
      <c r="J1453" s="98">
        <v>5118</v>
      </c>
      <c r="K1453" s="100">
        <v>4.8070000000000002E-2</v>
      </c>
      <c r="M1453">
        <f t="shared" si="44"/>
        <v>0</v>
      </c>
      <c r="N1453">
        <f t="shared" si="45"/>
        <v>0</v>
      </c>
    </row>
    <row r="1454" spans="1:14" x14ac:dyDescent="0.2">
      <c r="A1454" s="96">
        <v>200008</v>
      </c>
      <c r="B1454" s="97" t="s">
        <v>1598</v>
      </c>
      <c r="C1454" s="97" t="s">
        <v>777</v>
      </c>
      <c r="D1454" s="96" t="s">
        <v>548</v>
      </c>
      <c r="E1454" s="98">
        <v>1243</v>
      </c>
      <c r="F1454" s="99">
        <v>0</v>
      </c>
      <c r="G1454" s="98">
        <v>1243</v>
      </c>
      <c r="H1454" s="98">
        <v>19392</v>
      </c>
      <c r="I1454" s="99">
        <v>0</v>
      </c>
      <c r="J1454" s="98">
        <v>19392</v>
      </c>
      <c r="K1454" s="100">
        <v>6.4100000000000004E-2</v>
      </c>
      <c r="M1454">
        <f t="shared" si="44"/>
        <v>0</v>
      </c>
      <c r="N1454">
        <f t="shared" si="45"/>
        <v>0</v>
      </c>
    </row>
    <row r="1455" spans="1:14" x14ac:dyDescent="0.2">
      <c r="A1455" s="96">
        <v>200009</v>
      </c>
      <c r="B1455" s="97" t="s">
        <v>1598</v>
      </c>
      <c r="C1455" s="97" t="s">
        <v>777</v>
      </c>
      <c r="D1455" s="96" t="s">
        <v>1600</v>
      </c>
      <c r="E1455" s="98">
        <v>3363</v>
      </c>
      <c r="F1455" s="99">
        <v>17</v>
      </c>
      <c r="G1455" s="98">
        <v>3380</v>
      </c>
      <c r="H1455" s="98">
        <v>67558</v>
      </c>
      <c r="I1455" s="99">
        <v>1355</v>
      </c>
      <c r="J1455" s="98">
        <v>68913</v>
      </c>
      <c r="K1455" s="100">
        <v>4.9050000000000003E-2</v>
      </c>
      <c r="M1455">
        <f t="shared" si="44"/>
        <v>5.0295857988165681E-3</v>
      </c>
      <c r="N1455">
        <f t="shared" si="45"/>
        <v>1.966247297316907E-2</v>
      </c>
    </row>
    <row r="1456" spans="1:14" x14ac:dyDescent="0.2">
      <c r="A1456" s="96">
        <v>200018</v>
      </c>
      <c r="B1456" s="97" t="s">
        <v>1598</v>
      </c>
      <c r="C1456" s="97" t="s">
        <v>777</v>
      </c>
      <c r="D1456" s="96" t="s">
        <v>1601</v>
      </c>
      <c r="E1456" s="98">
        <v>639</v>
      </c>
      <c r="F1456" s="99">
        <v>0</v>
      </c>
      <c r="G1456" s="98">
        <v>639</v>
      </c>
      <c r="H1456" s="98">
        <v>6369</v>
      </c>
      <c r="I1456" s="99">
        <v>8</v>
      </c>
      <c r="J1456" s="98">
        <v>6377</v>
      </c>
      <c r="K1456" s="100">
        <v>0.1002</v>
      </c>
      <c r="M1456">
        <f t="shared" si="44"/>
        <v>0</v>
      </c>
      <c r="N1456">
        <f t="shared" si="45"/>
        <v>1.254508389524855E-3</v>
      </c>
    </row>
    <row r="1457" spans="1:14" x14ac:dyDescent="0.2">
      <c r="A1457" s="96">
        <v>200019</v>
      </c>
      <c r="B1457" s="97" t="s">
        <v>1598</v>
      </c>
      <c r="C1457" s="97" t="s">
        <v>777</v>
      </c>
      <c r="D1457" s="96" t="s">
        <v>1602</v>
      </c>
      <c r="E1457" s="98">
        <v>767</v>
      </c>
      <c r="F1457" s="99">
        <v>0</v>
      </c>
      <c r="G1457" s="98">
        <v>767</v>
      </c>
      <c r="H1457" s="98">
        <v>13537</v>
      </c>
      <c r="I1457" s="99">
        <v>0</v>
      </c>
      <c r="J1457" s="98">
        <v>13537</v>
      </c>
      <c r="K1457" s="100">
        <v>5.6660000000000002E-2</v>
      </c>
      <c r="M1457">
        <f t="shared" si="44"/>
        <v>0</v>
      </c>
      <c r="N1457">
        <f t="shared" si="45"/>
        <v>0</v>
      </c>
    </row>
    <row r="1458" spans="1:14" x14ac:dyDescent="0.2">
      <c r="A1458" s="96">
        <v>200020</v>
      </c>
      <c r="B1458" s="97" t="s">
        <v>1598</v>
      </c>
      <c r="C1458" s="97" t="s">
        <v>777</v>
      </c>
      <c r="D1458" s="96" t="s">
        <v>1603</v>
      </c>
      <c r="E1458" s="98">
        <v>160</v>
      </c>
      <c r="F1458" s="99">
        <v>0</v>
      </c>
      <c r="G1458" s="98">
        <v>160</v>
      </c>
      <c r="H1458" s="98">
        <v>9463</v>
      </c>
      <c r="I1458" s="99">
        <v>0</v>
      </c>
      <c r="J1458" s="98">
        <v>9463</v>
      </c>
      <c r="K1458" s="100">
        <v>1.6910000000000001E-2</v>
      </c>
      <c r="M1458">
        <f t="shared" si="44"/>
        <v>0</v>
      </c>
      <c r="N1458">
        <f t="shared" si="45"/>
        <v>0</v>
      </c>
    </row>
    <row r="1459" spans="1:14" x14ac:dyDescent="0.2">
      <c r="A1459" s="96">
        <v>200021</v>
      </c>
      <c r="B1459" s="97" t="s">
        <v>1598</v>
      </c>
      <c r="C1459" s="97" t="s">
        <v>777</v>
      </c>
      <c r="D1459" s="96" t="s">
        <v>1604</v>
      </c>
      <c r="E1459" s="98">
        <v>730</v>
      </c>
      <c r="F1459" s="99">
        <v>0</v>
      </c>
      <c r="G1459" s="98">
        <v>730</v>
      </c>
      <c r="H1459" s="98">
        <v>10103</v>
      </c>
      <c r="I1459" s="99">
        <v>0</v>
      </c>
      <c r="J1459" s="98">
        <v>10103</v>
      </c>
      <c r="K1459" s="100">
        <v>7.2260000000000005E-2</v>
      </c>
      <c r="M1459">
        <f t="shared" si="44"/>
        <v>0</v>
      </c>
      <c r="N1459">
        <f t="shared" si="45"/>
        <v>0</v>
      </c>
    </row>
    <row r="1460" spans="1:14" x14ac:dyDescent="0.2">
      <c r="A1460" s="96">
        <v>200024</v>
      </c>
      <c r="B1460" s="97" t="s">
        <v>1598</v>
      </c>
      <c r="C1460" s="97" t="s">
        <v>777</v>
      </c>
      <c r="D1460" s="96" t="s">
        <v>1605</v>
      </c>
      <c r="E1460" s="98">
        <v>1435</v>
      </c>
      <c r="F1460" s="99">
        <v>0</v>
      </c>
      <c r="G1460" s="98">
        <v>1435</v>
      </c>
      <c r="H1460" s="98">
        <v>21213</v>
      </c>
      <c r="I1460" s="99">
        <v>147</v>
      </c>
      <c r="J1460" s="98">
        <v>21360</v>
      </c>
      <c r="K1460" s="100">
        <v>6.7180000000000004E-2</v>
      </c>
      <c r="M1460">
        <f t="shared" si="44"/>
        <v>0</v>
      </c>
      <c r="N1460">
        <f t="shared" si="45"/>
        <v>6.8820224719101123E-3</v>
      </c>
    </row>
    <row r="1461" spans="1:14" x14ac:dyDescent="0.2">
      <c r="A1461" s="96">
        <v>200025</v>
      </c>
      <c r="B1461" s="97" t="s">
        <v>1598</v>
      </c>
      <c r="C1461" s="97" t="s">
        <v>777</v>
      </c>
      <c r="D1461" s="96" t="s">
        <v>1606</v>
      </c>
      <c r="E1461" s="98">
        <v>172</v>
      </c>
      <c r="F1461" s="99">
        <v>0</v>
      </c>
      <c r="G1461" s="98">
        <v>172</v>
      </c>
      <c r="H1461" s="98">
        <v>4847</v>
      </c>
      <c r="I1461" s="99">
        <v>107</v>
      </c>
      <c r="J1461" s="98">
        <v>4954</v>
      </c>
      <c r="K1461" s="100">
        <v>3.4720000000000001E-2</v>
      </c>
      <c r="M1461">
        <f t="shared" si="44"/>
        <v>0</v>
      </c>
      <c r="N1461">
        <f t="shared" si="45"/>
        <v>2.1598708114654825E-2</v>
      </c>
    </row>
    <row r="1462" spans="1:14" x14ac:dyDescent="0.2">
      <c r="A1462" s="96">
        <v>200031</v>
      </c>
      <c r="B1462" s="97" t="s">
        <v>1598</v>
      </c>
      <c r="C1462" s="97" t="s">
        <v>777</v>
      </c>
      <c r="D1462" s="96" t="s">
        <v>1607</v>
      </c>
      <c r="E1462" s="98">
        <v>537</v>
      </c>
      <c r="F1462" s="99">
        <v>0</v>
      </c>
      <c r="G1462" s="98">
        <v>537</v>
      </c>
      <c r="H1462" s="98">
        <v>5026</v>
      </c>
      <c r="I1462" s="99">
        <v>0</v>
      </c>
      <c r="J1462" s="98">
        <v>5026</v>
      </c>
      <c r="K1462" s="100">
        <v>0.10684</v>
      </c>
      <c r="M1462">
        <f t="shared" si="44"/>
        <v>0</v>
      </c>
      <c r="N1462">
        <f t="shared" si="45"/>
        <v>0</v>
      </c>
    </row>
    <row r="1463" spans="1:14" x14ac:dyDescent="0.2">
      <c r="A1463" s="96">
        <v>200032</v>
      </c>
      <c r="B1463" s="97" t="s">
        <v>1598</v>
      </c>
      <c r="C1463" s="97" t="s">
        <v>777</v>
      </c>
      <c r="D1463" s="96" t="s">
        <v>1608</v>
      </c>
      <c r="E1463" s="98">
        <v>297</v>
      </c>
      <c r="F1463" s="99">
        <v>0</v>
      </c>
      <c r="G1463" s="98">
        <v>297</v>
      </c>
      <c r="H1463" s="98">
        <v>5085</v>
      </c>
      <c r="I1463" s="99">
        <v>79</v>
      </c>
      <c r="J1463" s="98">
        <v>5164</v>
      </c>
      <c r="K1463" s="100">
        <v>5.7509999999999999E-2</v>
      </c>
      <c r="M1463">
        <f t="shared" si="44"/>
        <v>0</v>
      </c>
      <c r="N1463">
        <f t="shared" si="45"/>
        <v>1.5298218435321457E-2</v>
      </c>
    </row>
    <row r="1464" spans="1:14" x14ac:dyDescent="0.2">
      <c r="A1464" s="96">
        <v>200033</v>
      </c>
      <c r="B1464" s="97" t="s">
        <v>1598</v>
      </c>
      <c r="C1464" s="97" t="s">
        <v>777</v>
      </c>
      <c r="D1464" s="96" t="s">
        <v>1609</v>
      </c>
      <c r="E1464" s="98">
        <v>3556</v>
      </c>
      <c r="F1464" s="99">
        <v>0</v>
      </c>
      <c r="G1464" s="98">
        <v>3556</v>
      </c>
      <c r="H1464" s="98">
        <v>46112</v>
      </c>
      <c r="I1464" s="99">
        <v>256</v>
      </c>
      <c r="J1464" s="98">
        <v>46368</v>
      </c>
      <c r="K1464" s="100">
        <v>7.6689999999999994E-2</v>
      </c>
      <c r="M1464">
        <f t="shared" si="44"/>
        <v>0</v>
      </c>
      <c r="N1464">
        <f t="shared" si="45"/>
        <v>5.521048999309869E-3</v>
      </c>
    </row>
    <row r="1465" spans="1:14" x14ac:dyDescent="0.2">
      <c r="A1465" s="96">
        <v>200034</v>
      </c>
      <c r="B1465" s="97" t="s">
        <v>1598</v>
      </c>
      <c r="C1465" s="97" t="s">
        <v>777</v>
      </c>
      <c r="D1465" s="96" t="s">
        <v>370</v>
      </c>
      <c r="E1465" s="98">
        <v>999</v>
      </c>
      <c r="F1465" s="99">
        <v>0</v>
      </c>
      <c r="G1465" s="98">
        <v>999</v>
      </c>
      <c r="H1465" s="98">
        <v>9900</v>
      </c>
      <c r="I1465" s="99">
        <v>0</v>
      </c>
      <c r="J1465" s="98">
        <v>9900</v>
      </c>
      <c r="K1465" s="100">
        <v>0.10091</v>
      </c>
      <c r="M1465">
        <f t="shared" si="44"/>
        <v>0</v>
      </c>
      <c r="N1465">
        <f t="shared" si="45"/>
        <v>0</v>
      </c>
    </row>
    <row r="1466" spans="1:14" x14ac:dyDescent="0.2">
      <c r="A1466" s="96">
        <v>200037</v>
      </c>
      <c r="B1466" s="97" t="s">
        <v>1598</v>
      </c>
      <c r="C1466" s="97" t="s">
        <v>777</v>
      </c>
      <c r="D1466" s="96" t="s">
        <v>1610</v>
      </c>
      <c r="E1466" s="98">
        <v>425</v>
      </c>
      <c r="F1466" s="99">
        <v>0</v>
      </c>
      <c r="G1466" s="98">
        <v>425</v>
      </c>
      <c r="H1466" s="98">
        <v>5686</v>
      </c>
      <c r="I1466" s="99">
        <v>33</v>
      </c>
      <c r="J1466" s="98">
        <v>5719</v>
      </c>
      <c r="K1466" s="100">
        <v>7.4310000000000001E-2</v>
      </c>
      <c r="M1466">
        <f t="shared" si="44"/>
        <v>0</v>
      </c>
      <c r="N1466">
        <f t="shared" si="45"/>
        <v>5.7702395523692952E-3</v>
      </c>
    </row>
    <row r="1467" spans="1:14" x14ac:dyDescent="0.2">
      <c r="A1467" s="96">
        <v>200039</v>
      </c>
      <c r="B1467" s="97" t="s">
        <v>1598</v>
      </c>
      <c r="C1467" s="97" t="s">
        <v>777</v>
      </c>
      <c r="D1467" s="96" t="s">
        <v>1611</v>
      </c>
      <c r="E1467" s="98">
        <v>2059</v>
      </c>
      <c r="F1467" s="99">
        <v>40</v>
      </c>
      <c r="G1467" s="98">
        <v>2099</v>
      </c>
      <c r="H1467" s="98">
        <v>28475</v>
      </c>
      <c r="I1467" s="99">
        <v>353</v>
      </c>
      <c r="J1467" s="98">
        <v>28828</v>
      </c>
      <c r="K1467" s="100">
        <v>7.281E-2</v>
      </c>
      <c r="M1467">
        <f t="shared" si="44"/>
        <v>1.9056693663649357E-2</v>
      </c>
      <c r="N1467">
        <f t="shared" si="45"/>
        <v>1.2245039544886916E-2</v>
      </c>
    </row>
    <row r="1468" spans="1:14" x14ac:dyDescent="0.2">
      <c r="A1468" s="96">
        <v>200040</v>
      </c>
      <c r="B1468" s="97" t="s">
        <v>1598</v>
      </c>
      <c r="C1468" s="97" t="s">
        <v>777</v>
      </c>
      <c r="D1468" s="96" t="s">
        <v>1612</v>
      </c>
      <c r="E1468" s="98">
        <v>255</v>
      </c>
      <c r="F1468" s="99">
        <v>0</v>
      </c>
      <c r="G1468" s="98">
        <v>255</v>
      </c>
      <c r="H1468" s="98">
        <v>5151</v>
      </c>
      <c r="I1468" s="99">
        <v>7</v>
      </c>
      <c r="J1468" s="98">
        <v>5158</v>
      </c>
      <c r="K1468" s="100">
        <v>4.9439999999999998E-2</v>
      </c>
      <c r="M1468">
        <f t="shared" si="44"/>
        <v>0</v>
      </c>
      <c r="N1468">
        <f t="shared" si="45"/>
        <v>1.3571151609150834E-3</v>
      </c>
    </row>
    <row r="1469" spans="1:14" x14ac:dyDescent="0.2">
      <c r="A1469" s="96">
        <v>200041</v>
      </c>
      <c r="B1469" s="97" t="s">
        <v>1598</v>
      </c>
      <c r="C1469" s="97" t="s">
        <v>777</v>
      </c>
      <c r="D1469" s="96" t="s">
        <v>1613</v>
      </c>
      <c r="E1469" s="98">
        <v>406</v>
      </c>
      <c r="F1469" s="99">
        <v>0</v>
      </c>
      <c r="G1469" s="98">
        <v>406</v>
      </c>
      <c r="H1469" s="98">
        <v>3934</v>
      </c>
      <c r="I1469" s="99">
        <v>8</v>
      </c>
      <c r="J1469" s="98">
        <v>3942</v>
      </c>
      <c r="K1469" s="100">
        <v>0.10299</v>
      </c>
      <c r="M1469">
        <f t="shared" si="44"/>
        <v>0</v>
      </c>
      <c r="N1469">
        <f t="shared" si="45"/>
        <v>2.0294266869609334E-3</v>
      </c>
    </row>
    <row r="1470" spans="1:14" x14ac:dyDescent="0.2">
      <c r="A1470" s="96">
        <v>200050</v>
      </c>
      <c r="B1470" s="97" t="s">
        <v>1598</v>
      </c>
      <c r="C1470" s="97" t="s">
        <v>777</v>
      </c>
      <c r="D1470" s="96" t="s">
        <v>1614</v>
      </c>
      <c r="E1470" s="98">
        <v>444</v>
      </c>
      <c r="F1470" s="99">
        <v>0</v>
      </c>
      <c r="G1470" s="98">
        <v>444</v>
      </c>
      <c r="H1470" s="98">
        <v>5335</v>
      </c>
      <c r="I1470" s="99">
        <v>22</v>
      </c>
      <c r="J1470" s="98">
        <v>5357</v>
      </c>
      <c r="K1470" s="100">
        <v>8.2879999999999995E-2</v>
      </c>
      <c r="M1470">
        <f t="shared" si="44"/>
        <v>0</v>
      </c>
      <c r="N1470">
        <f t="shared" si="45"/>
        <v>4.1067761806981521E-3</v>
      </c>
    </row>
    <row r="1471" spans="1:14" x14ac:dyDescent="0.2">
      <c r="A1471" s="96">
        <v>200052</v>
      </c>
      <c r="B1471" s="97" t="s">
        <v>1598</v>
      </c>
      <c r="C1471" s="97" t="s">
        <v>777</v>
      </c>
      <c r="D1471" s="96" t="s">
        <v>1615</v>
      </c>
      <c r="E1471" s="98">
        <v>503</v>
      </c>
      <c r="F1471" s="99">
        <v>0</v>
      </c>
      <c r="G1471" s="98">
        <v>503</v>
      </c>
      <c r="H1471" s="98">
        <v>4434</v>
      </c>
      <c r="I1471" s="99">
        <v>0</v>
      </c>
      <c r="J1471" s="98">
        <v>4434</v>
      </c>
      <c r="K1471" s="100">
        <v>0.11344</v>
      </c>
      <c r="M1471">
        <f t="shared" si="44"/>
        <v>0</v>
      </c>
      <c r="N1471">
        <f t="shared" si="45"/>
        <v>0</v>
      </c>
    </row>
    <row r="1472" spans="1:14" x14ac:dyDescent="0.2">
      <c r="A1472" s="96">
        <v>200063</v>
      </c>
      <c r="B1472" s="97" t="s">
        <v>1598</v>
      </c>
      <c r="C1472" s="97" t="s">
        <v>777</v>
      </c>
      <c r="D1472" s="96" t="s">
        <v>1616</v>
      </c>
      <c r="E1472" s="98">
        <v>1048</v>
      </c>
      <c r="F1472" s="99">
        <v>0</v>
      </c>
      <c r="G1472" s="98">
        <v>1048</v>
      </c>
      <c r="H1472" s="98">
        <v>12700</v>
      </c>
      <c r="I1472" s="99">
        <v>0</v>
      </c>
      <c r="J1472" s="98">
        <v>12700</v>
      </c>
      <c r="K1472" s="100">
        <v>8.2519999999999996E-2</v>
      </c>
      <c r="M1472">
        <f t="shared" si="44"/>
        <v>0</v>
      </c>
      <c r="N1472">
        <f t="shared" si="45"/>
        <v>0</v>
      </c>
    </row>
    <row r="1473" spans="1:14" x14ac:dyDescent="0.2">
      <c r="A1473" s="96">
        <v>210001</v>
      </c>
      <c r="B1473" s="97" t="s">
        <v>821</v>
      </c>
      <c r="C1473" s="97" t="s">
        <v>812</v>
      </c>
      <c r="D1473" s="96" t="s">
        <v>1617</v>
      </c>
      <c r="E1473" s="98">
        <v>2318</v>
      </c>
      <c r="F1473" s="99">
        <v>0</v>
      </c>
      <c r="G1473" s="98">
        <v>2318</v>
      </c>
      <c r="H1473" s="98">
        <v>42654</v>
      </c>
      <c r="I1473" s="99">
        <v>0</v>
      </c>
      <c r="J1473" s="98">
        <v>42654</v>
      </c>
      <c r="K1473" s="100">
        <v>5.4339999999999999E-2</v>
      </c>
      <c r="M1473">
        <f t="shared" si="44"/>
        <v>0</v>
      </c>
      <c r="N1473">
        <f t="shared" si="45"/>
        <v>0</v>
      </c>
    </row>
    <row r="1474" spans="1:14" x14ac:dyDescent="0.2">
      <c r="A1474" s="96">
        <v>210002</v>
      </c>
      <c r="B1474" s="97" t="s">
        <v>821</v>
      </c>
      <c r="C1474" s="97" t="s">
        <v>812</v>
      </c>
      <c r="D1474" s="96" t="s">
        <v>1618</v>
      </c>
      <c r="E1474" s="98">
        <v>7285</v>
      </c>
      <c r="F1474" s="99">
        <v>0</v>
      </c>
      <c r="G1474" s="98">
        <v>7285</v>
      </c>
      <c r="H1474" s="98">
        <v>57556</v>
      </c>
      <c r="I1474" s="99">
        <v>0</v>
      </c>
      <c r="J1474" s="98">
        <v>57556</v>
      </c>
      <c r="K1474" s="100">
        <v>0.12656999999999999</v>
      </c>
      <c r="M1474">
        <f t="shared" si="44"/>
        <v>0</v>
      </c>
      <c r="N1474">
        <f t="shared" si="45"/>
        <v>0</v>
      </c>
    </row>
    <row r="1475" spans="1:14" x14ac:dyDescent="0.2">
      <c r="A1475" s="96">
        <v>210003</v>
      </c>
      <c r="B1475" s="97" t="s">
        <v>823</v>
      </c>
      <c r="C1475" s="97" t="s">
        <v>812</v>
      </c>
      <c r="D1475" s="96" t="s">
        <v>1619</v>
      </c>
      <c r="E1475" s="98">
        <v>3079</v>
      </c>
      <c r="F1475" s="99">
        <v>0</v>
      </c>
      <c r="G1475" s="98">
        <v>3079</v>
      </c>
      <c r="H1475" s="98">
        <v>23924</v>
      </c>
      <c r="I1475" s="99">
        <v>0</v>
      </c>
      <c r="J1475" s="98">
        <v>23924</v>
      </c>
      <c r="K1475" s="100">
        <v>0.12870000000000001</v>
      </c>
      <c r="M1475">
        <f t="shared" si="44"/>
        <v>0</v>
      </c>
      <c r="N1475">
        <f t="shared" si="45"/>
        <v>0</v>
      </c>
    </row>
    <row r="1476" spans="1:14" x14ac:dyDescent="0.2">
      <c r="A1476" s="96">
        <v>210004</v>
      </c>
      <c r="B1476" s="97" t="s">
        <v>168</v>
      </c>
      <c r="C1476" s="97" t="s">
        <v>812</v>
      </c>
      <c r="D1476" s="96" t="s">
        <v>877</v>
      </c>
      <c r="E1476" s="98">
        <v>2428</v>
      </c>
      <c r="F1476" s="99">
        <v>0</v>
      </c>
      <c r="G1476" s="98">
        <v>2428</v>
      </c>
      <c r="H1476" s="98">
        <v>36831</v>
      </c>
      <c r="I1476" s="99">
        <v>0</v>
      </c>
      <c r="J1476" s="98">
        <v>36831</v>
      </c>
      <c r="K1476" s="100">
        <v>6.5920000000000006E-2</v>
      </c>
      <c r="M1476">
        <f t="shared" ref="M1476:M1539" si="46">F1476/G1476</f>
        <v>0</v>
      </c>
      <c r="N1476">
        <f t="shared" ref="N1476:N1539" si="47">I1476/J1476</f>
        <v>0</v>
      </c>
    </row>
    <row r="1477" spans="1:14" x14ac:dyDescent="0.2">
      <c r="A1477" s="96">
        <v>210005</v>
      </c>
      <c r="B1477" s="97" t="s">
        <v>821</v>
      </c>
      <c r="C1477" s="97" t="s">
        <v>812</v>
      </c>
      <c r="D1477" s="96" t="s">
        <v>1620</v>
      </c>
      <c r="E1477" s="98">
        <v>1584</v>
      </c>
      <c r="F1477" s="99">
        <v>0</v>
      </c>
      <c r="G1477" s="98">
        <v>1584</v>
      </c>
      <c r="H1477" s="98">
        <v>35369</v>
      </c>
      <c r="I1477" s="99">
        <v>0</v>
      </c>
      <c r="J1477" s="98">
        <v>35369</v>
      </c>
      <c r="K1477" s="100">
        <v>4.478E-2</v>
      </c>
      <c r="M1477">
        <f t="shared" si="46"/>
        <v>0</v>
      </c>
      <c r="N1477">
        <f t="shared" si="47"/>
        <v>0</v>
      </c>
    </row>
    <row r="1478" spans="1:14" x14ac:dyDescent="0.2">
      <c r="A1478" s="96">
        <v>210006</v>
      </c>
      <c r="B1478" s="97" t="s">
        <v>821</v>
      </c>
      <c r="C1478" s="97" t="s">
        <v>812</v>
      </c>
      <c r="D1478" s="96" t="s">
        <v>1621</v>
      </c>
      <c r="E1478" s="98">
        <v>1148</v>
      </c>
      <c r="F1478" s="99">
        <v>0</v>
      </c>
      <c r="G1478" s="98">
        <v>1148</v>
      </c>
      <c r="H1478" s="98">
        <v>14567</v>
      </c>
      <c r="I1478" s="99">
        <v>0</v>
      </c>
      <c r="J1478" s="98">
        <v>14567</v>
      </c>
      <c r="K1478" s="100">
        <v>7.8810000000000005E-2</v>
      </c>
      <c r="M1478">
        <f t="shared" si="46"/>
        <v>0</v>
      </c>
      <c r="N1478">
        <f t="shared" si="47"/>
        <v>0</v>
      </c>
    </row>
    <row r="1479" spans="1:14" x14ac:dyDescent="0.2">
      <c r="A1479" s="96">
        <v>210007</v>
      </c>
      <c r="B1479" s="97" t="s">
        <v>168</v>
      </c>
      <c r="C1479" s="97" t="s">
        <v>812</v>
      </c>
      <c r="D1479" s="96" t="s">
        <v>1622</v>
      </c>
      <c r="E1479" s="98">
        <v>1195</v>
      </c>
      <c r="F1479" s="99">
        <v>0</v>
      </c>
      <c r="G1479" s="98">
        <v>1195</v>
      </c>
      <c r="H1479" s="98">
        <v>52647</v>
      </c>
      <c r="I1479" s="99">
        <v>0</v>
      </c>
      <c r="J1479" s="98">
        <v>52647</v>
      </c>
      <c r="K1479" s="100">
        <v>2.2700000000000001E-2</v>
      </c>
      <c r="M1479">
        <f t="shared" si="46"/>
        <v>0</v>
      </c>
      <c r="N1479">
        <f t="shared" si="47"/>
        <v>0</v>
      </c>
    </row>
    <row r="1480" spans="1:14" x14ac:dyDescent="0.2">
      <c r="A1480" s="96">
        <v>210008</v>
      </c>
      <c r="B1480" s="97" t="s">
        <v>821</v>
      </c>
      <c r="C1480" s="97" t="s">
        <v>812</v>
      </c>
      <c r="D1480" s="96" t="s">
        <v>1623</v>
      </c>
      <c r="E1480" s="98">
        <v>2555</v>
      </c>
      <c r="F1480" s="99">
        <v>285</v>
      </c>
      <c r="G1480" s="98">
        <v>2840</v>
      </c>
      <c r="H1480" s="98">
        <v>21144</v>
      </c>
      <c r="I1480" s="99">
        <v>1529</v>
      </c>
      <c r="J1480" s="98">
        <v>22673</v>
      </c>
      <c r="K1480" s="100">
        <v>0.12526000000000001</v>
      </c>
      <c r="M1480">
        <f t="shared" si="46"/>
        <v>0.10035211267605634</v>
      </c>
      <c r="N1480">
        <f t="shared" si="47"/>
        <v>6.7437039650685843E-2</v>
      </c>
    </row>
    <row r="1481" spans="1:14" x14ac:dyDescent="0.2">
      <c r="A1481" s="96">
        <v>210009</v>
      </c>
      <c r="B1481" s="97" t="s">
        <v>821</v>
      </c>
      <c r="C1481" s="97" t="s">
        <v>812</v>
      </c>
      <c r="D1481" s="96" t="s">
        <v>1624</v>
      </c>
      <c r="E1481" s="98">
        <v>7849</v>
      </c>
      <c r="F1481" s="99">
        <v>235</v>
      </c>
      <c r="G1481" s="98">
        <v>8084</v>
      </c>
      <c r="H1481" s="98">
        <v>79287</v>
      </c>
      <c r="I1481" s="99">
        <v>1300</v>
      </c>
      <c r="J1481" s="98">
        <v>80587</v>
      </c>
      <c r="K1481" s="100">
        <v>0.10031</v>
      </c>
      <c r="M1481">
        <f t="shared" si="46"/>
        <v>2.9069767441860465E-2</v>
      </c>
      <c r="N1481">
        <f t="shared" si="47"/>
        <v>1.6131634134537828E-2</v>
      </c>
    </row>
    <row r="1482" spans="1:14" x14ac:dyDescent="0.2">
      <c r="A1482" s="96">
        <v>210011</v>
      </c>
      <c r="B1482" s="97" t="s">
        <v>821</v>
      </c>
      <c r="C1482" s="97" t="s">
        <v>812</v>
      </c>
      <c r="D1482" s="96" t="s">
        <v>1625</v>
      </c>
      <c r="E1482" s="98">
        <v>2260</v>
      </c>
      <c r="F1482" s="99">
        <v>0</v>
      </c>
      <c r="G1482" s="98">
        <v>2260</v>
      </c>
      <c r="H1482" s="98">
        <v>40127</v>
      </c>
      <c r="I1482" s="99">
        <v>0</v>
      </c>
      <c r="J1482" s="98">
        <v>40127</v>
      </c>
      <c r="K1482" s="100">
        <v>5.6320000000000002E-2</v>
      </c>
      <c r="M1482">
        <f t="shared" si="46"/>
        <v>0</v>
      </c>
      <c r="N1482">
        <f t="shared" si="47"/>
        <v>0</v>
      </c>
    </row>
    <row r="1483" spans="1:14" x14ac:dyDescent="0.2">
      <c r="A1483" s="96">
        <v>210012</v>
      </c>
      <c r="B1483" s="97" t="s">
        <v>821</v>
      </c>
      <c r="C1483" s="97" t="s">
        <v>812</v>
      </c>
      <c r="D1483" s="96" t="s">
        <v>1626</v>
      </c>
      <c r="E1483" s="98">
        <v>6121</v>
      </c>
      <c r="F1483" s="99">
        <v>394</v>
      </c>
      <c r="G1483" s="98">
        <v>6515</v>
      </c>
      <c r="H1483" s="98">
        <v>56323</v>
      </c>
      <c r="I1483" s="99">
        <v>2224</v>
      </c>
      <c r="J1483" s="98">
        <v>58547</v>
      </c>
      <c r="K1483" s="100">
        <v>0.11128</v>
      </c>
      <c r="M1483">
        <f t="shared" si="46"/>
        <v>6.047582501918649E-2</v>
      </c>
      <c r="N1483">
        <f t="shared" si="47"/>
        <v>3.7986574888551082E-2</v>
      </c>
    </row>
    <row r="1484" spans="1:14" x14ac:dyDescent="0.2">
      <c r="A1484" s="96">
        <v>210013</v>
      </c>
      <c r="B1484" s="97" t="s">
        <v>821</v>
      </c>
      <c r="C1484" s="97" t="s">
        <v>812</v>
      </c>
      <c r="D1484" s="96" t="s">
        <v>1627</v>
      </c>
      <c r="E1484" s="98">
        <v>3682</v>
      </c>
      <c r="F1484" s="99">
        <v>0</v>
      </c>
      <c r="G1484" s="98">
        <v>3682</v>
      </c>
      <c r="H1484" s="98">
        <v>15976</v>
      </c>
      <c r="I1484" s="99">
        <v>0</v>
      </c>
      <c r="J1484" s="98">
        <v>15976</v>
      </c>
      <c r="K1484" s="100">
        <v>0.23047000000000001</v>
      </c>
      <c r="M1484">
        <f t="shared" si="46"/>
        <v>0</v>
      </c>
      <c r="N1484">
        <f t="shared" si="47"/>
        <v>0</v>
      </c>
    </row>
    <row r="1485" spans="1:14" x14ac:dyDescent="0.2">
      <c r="A1485" s="96">
        <v>210015</v>
      </c>
      <c r="B1485" s="97" t="s">
        <v>821</v>
      </c>
      <c r="C1485" s="97" t="s">
        <v>812</v>
      </c>
      <c r="D1485" s="96" t="s">
        <v>1628</v>
      </c>
      <c r="E1485" s="98">
        <v>1672</v>
      </c>
      <c r="F1485" s="99">
        <v>98</v>
      </c>
      <c r="G1485" s="98">
        <v>1770</v>
      </c>
      <c r="H1485" s="98">
        <v>46885</v>
      </c>
      <c r="I1485" s="99">
        <v>3746</v>
      </c>
      <c r="J1485" s="98">
        <v>50631</v>
      </c>
      <c r="K1485" s="100">
        <v>3.4959999999999998E-2</v>
      </c>
      <c r="M1485">
        <f t="shared" si="46"/>
        <v>5.5367231638418078E-2</v>
      </c>
      <c r="N1485">
        <f t="shared" si="47"/>
        <v>7.3986292982560098E-2</v>
      </c>
    </row>
    <row r="1486" spans="1:14" x14ac:dyDescent="0.2">
      <c r="A1486" s="96">
        <v>210016</v>
      </c>
      <c r="B1486" s="97" t="s">
        <v>168</v>
      </c>
      <c r="C1486" s="97" t="s">
        <v>812</v>
      </c>
      <c r="D1486" s="96" t="s">
        <v>1629</v>
      </c>
      <c r="E1486" s="98">
        <v>4259</v>
      </c>
      <c r="F1486" s="99">
        <v>0</v>
      </c>
      <c r="G1486" s="98">
        <v>4259</v>
      </c>
      <c r="H1486" s="98">
        <v>37245</v>
      </c>
      <c r="I1486" s="99">
        <v>0</v>
      </c>
      <c r="J1486" s="98">
        <v>37245</v>
      </c>
      <c r="K1486" s="100">
        <v>0.11434999999999999</v>
      </c>
      <c r="M1486">
        <f t="shared" si="46"/>
        <v>0</v>
      </c>
      <c r="N1486">
        <f t="shared" si="47"/>
        <v>0</v>
      </c>
    </row>
    <row r="1487" spans="1:14" x14ac:dyDescent="0.2">
      <c r="A1487" s="96">
        <v>210017</v>
      </c>
      <c r="B1487" s="97" t="s">
        <v>821</v>
      </c>
      <c r="C1487" s="97" t="s">
        <v>812</v>
      </c>
      <c r="D1487" s="96" t="s">
        <v>1630</v>
      </c>
      <c r="E1487" s="98">
        <v>378</v>
      </c>
      <c r="F1487" s="99">
        <v>0</v>
      </c>
      <c r="G1487" s="98">
        <v>378</v>
      </c>
      <c r="H1487" s="98">
        <v>5890</v>
      </c>
      <c r="I1487" s="99">
        <v>0</v>
      </c>
      <c r="J1487" s="98">
        <v>5890</v>
      </c>
      <c r="K1487" s="100">
        <v>6.4180000000000001E-2</v>
      </c>
      <c r="M1487">
        <f t="shared" si="46"/>
        <v>0</v>
      </c>
      <c r="N1487">
        <f t="shared" si="47"/>
        <v>0</v>
      </c>
    </row>
    <row r="1488" spans="1:14" x14ac:dyDescent="0.2">
      <c r="A1488" s="96">
        <v>210018</v>
      </c>
      <c r="B1488" s="97" t="s">
        <v>821</v>
      </c>
      <c r="C1488" s="97" t="s">
        <v>812</v>
      </c>
      <c r="D1488" s="96" t="s">
        <v>1631</v>
      </c>
      <c r="E1488" s="98">
        <v>1583</v>
      </c>
      <c r="F1488" s="99">
        <v>0</v>
      </c>
      <c r="G1488" s="98">
        <v>1583</v>
      </c>
      <c r="H1488" s="98">
        <v>24126</v>
      </c>
      <c r="I1488" s="99">
        <v>0</v>
      </c>
      <c r="J1488" s="98">
        <v>24126</v>
      </c>
      <c r="K1488" s="100">
        <v>6.5610000000000002E-2</v>
      </c>
      <c r="M1488">
        <f t="shared" si="46"/>
        <v>0</v>
      </c>
      <c r="N1488">
        <f t="shared" si="47"/>
        <v>0</v>
      </c>
    </row>
    <row r="1489" spans="1:14" x14ac:dyDescent="0.2">
      <c r="A1489" s="96">
        <v>210019</v>
      </c>
      <c r="B1489" s="97" t="s">
        <v>821</v>
      </c>
      <c r="C1489" s="97" t="s">
        <v>812</v>
      </c>
      <c r="D1489" s="96" t="s">
        <v>1632</v>
      </c>
      <c r="E1489" s="98">
        <v>3827</v>
      </c>
      <c r="F1489" s="99">
        <v>0</v>
      </c>
      <c r="G1489" s="98">
        <v>3827</v>
      </c>
      <c r="H1489" s="98">
        <v>56865</v>
      </c>
      <c r="I1489" s="99">
        <v>0</v>
      </c>
      <c r="J1489" s="98">
        <v>56865</v>
      </c>
      <c r="K1489" s="100">
        <v>6.7299999999999999E-2</v>
      </c>
      <c r="M1489">
        <f t="shared" si="46"/>
        <v>0</v>
      </c>
      <c r="N1489">
        <f t="shared" si="47"/>
        <v>0</v>
      </c>
    </row>
    <row r="1490" spans="1:14" x14ac:dyDescent="0.2">
      <c r="A1490" s="96">
        <v>210022</v>
      </c>
      <c r="B1490" s="97" t="s">
        <v>821</v>
      </c>
      <c r="C1490" s="97" t="s">
        <v>812</v>
      </c>
      <c r="D1490" s="96" t="s">
        <v>1633</v>
      </c>
      <c r="E1490" s="98">
        <v>2302</v>
      </c>
      <c r="F1490" s="99">
        <v>0</v>
      </c>
      <c r="G1490" s="98">
        <v>2302</v>
      </c>
      <c r="H1490" s="98">
        <v>37055</v>
      </c>
      <c r="I1490" s="99">
        <v>13</v>
      </c>
      <c r="J1490" s="98">
        <v>37068</v>
      </c>
      <c r="K1490" s="100">
        <v>6.2100000000000002E-2</v>
      </c>
      <c r="M1490">
        <f t="shared" si="46"/>
        <v>0</v>
      </c>
      <c r="N1490">
        <f t="shared" si="47"/>
        <v>3.5070680910758605E-4</v>
      </c>
    </row>
    <row r="1491" spans="1:14" x14ac:dyDescent="0.2">
      <c r="A1491" s="96">
        <v>210023</v>
      </c>
      <c r="B1491" s="97" t="s">
        <v>821</v>
      </c>
      <c r="C1491" s="97" t="s">
        <v>812</v>
      </c>
      <c r="D1491" s="96" t="s">
        <v>1634</v>
      </c>
      <c r="E1491" s="98">
        <v>957</v>
      </c>
      <c r="F1491" s="99">
        <v>0</v>
      </c>
      <c r="G1491" s="98">
        <v>957</v>
      </c>
      <c r="H1491" s="98">
        <v>32984</v>
      </c>
      <c r="I1491" s="99">
        <v>0</v>
      </c>
      <c r="J1491" s="98">
        <v>32984</v>
      </c>
      <c r="K1491" s="100">
        <v>2.9010000000000001E-2</v>
      </c>
      <c r="M1491">
        <f t="shared" si="46"/>
        <v>0</v>
      </c>
      <c r="N1491">
        <f t="shared" si="47"/>
        <v>0</v>
      </c>
    </row>
    <row r="1492" spans="1:14" x14ac:dyDescent="0.2">
      <c r="A1492" s="96">
        <v>210024</v>
      </c>
      <c r="B1492" s="97" t="s">
        <v>821</v>
      </c>
      <c r="C1492" s="97" t="s">
        <v>812</v>
      </c>
      <c r="D1492" s="96" t="s">
        <v>1635</v>
      </c>
      <c r="E1492" s="98">
        <v>4293</v>
      </c>
      <c r="F1492" s="99">
        <v>428</v>
      </c>
      <c r="G1492" s="98">
        <v>4721</v>
      </c>
      <c r="H1492" s="98">
        <v>41004</v>
      </c>
      <c r="I1492" s="99">
        <v>3090</v>
      </c>
      <c r="J1492" s="98">
        <v>44094</v>
      </c>
      <c r="K1492" s="100">
        <v>0.10707</v>
      </c>
      <c r="M1492">
        <f t="shared" si="46"/>
        <v>9.0658758737555606E-2</v>
      </c>
      <c r="N1492">
        <f t="shared" si="47"/>
        <v>7.0077561573003128E-2</v>
      </c>
    </row>
    <row r="1493" spans="1:14" x14ac:dyDescent="0.2">
      <c r="A1493" s="96">
        <v>210025</v>
      </c>
      <c r="B1493" s="97" t="s">
        <v>821</v>
      </c>
      <c r="C1493" s="97" t="s">
        <v>812</v>
      </c>
      <c r="D1493" s="96" t="s">
        <v>1636</v>
      </c>
      <c r="E1493" s="98">
        <v>1084</v>
      </c>
      <c r="F1493" s="99">
        <v>0</v>
      </c>
      <c r="G1493" s="98">
        <v>1084</v>
      </c>
      <c r="H1493" s="98">
        <v>20704</v>
      </c>
      <c r="I1493" s="99">
        <v>0</v>
      </c>
      <c r="J1493" s="98">
        <v>20704</v>
      </c>
      <c r="K1493" s="100">
        <v>5.2359999999999997E-2</v>
      </c>
      <c r="M1493">
        <f t="shared" si="46"/>
        <v>0</v>
      </c>
      <c r="N1493">
        <f t="shared" si="47"/>
        <v>0</v>
      </c>
    </row>
    <row r="1494" spans="1:14" x14ac:dyDescent="0.2">
      <c r="A1494" s="96">
        <v>210027</v>
      </c>
      <c r="B1494" s="97" t="s">
        <v>821</v>
      </c>
      <c r="C1494" s="97" t="s">
        <v>812</v>
      </c>
      <c r="D1494" s="96" t="s">
        <v>1637</v>
      </c>
      <c r="E1494" s="98">
        <v>1436</v>
      </c>
      <c r="F1494" s="99">
        <v>0</v>
      </c>
      <c r="G1494" s="98">
        <v>1436</v>
      </c>
      <c r="H1494" s="98">
        <v>27166</v>
      </c>
      <c r="I1494" s="99">
        <v>0</v>
      </c>
      <c r="J1494" s="98">
        <v>27166</v>
      </c>
      <c r="K1494" s="100">
        <v>5.2859999999999997E-2</v>
      </c>
      <c r="M1494">
        <f t="shared" si="46"/>
        <v>0</v>
      </c>
      <c r="N1494">
        <f t="shared" si="47"/>
        <v>0</v>
      </c>
    </row>
    <row r="1495" spans="1:14" x14ac:dyDescent="0.2">
      <c r="A1495" s="96">
        <v>210028</v>
      </c>
      <c r="B1495" s="97" t="s">
        <v>821</v>
      </c>
      <c r="C1495" s="97" t="s">
        <v>812</v>
      </c>
      <c r="D1495" s="96" t="s">
        <v>1638</v>
      </c>
      <c r="E1495" s="98">
        <v>1022</v>
      </c>
      <c r="F1495" s="99">
        <v>0</v>
      </c>
      <c r="G1495" s="98">
        <v>1022</v>
      </c>
      <c r="H1495" s="98">
        <v>13909</v>
      </c>
      <c r="I1495" s="99">
        <v>0</v>
      </c>
      <c r="J1495" s="98">
        <v>13909</v>
      </c>
      <c r="K1495" s="100">
        <v>7.3480000000000004E-2</v>
      </c>
      <c r="M1495">
        <f t="shared" si="46"/>
        <v>0</v>
      </c>
      <c r="N1495">
        <f t="shared" si="47"/>
        <v>0</v>
      </c>
    </row>
    <row r="1496" spans="1:14" x14ac:dyDescent="0.2">
      <c r="A1496" s="96">
        <v>210029</v>
      </c>
      <c r="B1496" s="97" t="s">
        <v>821</v>
      </c>
      <c r="C1496" s="97" t="s">
        <v>812</v>
      </c>
      <c r="D1496" s="96" t="s">
        <v>1639</v>
      </c>
      <c r="E1496" s="98">
        <v>3520</v>
      </c>
      <c r="F1496" s="99">
        <v>148</v>
      </c>
      <c r="G1496" s="98">
        <v>3668</v>
      </c>
      <c r="H1496" s="98">
        <v>48211</v>
      </c>
      <c r="I1496" s="99">
        <v>1121</v>
      </c>
      <c r="J1496" s="98">
        <v>49332</v>
      </c>
      <c r="K1496" s="100">
        <v>7.4349999999999999E-2</v>
      </c>
      <c r="M1496">
        <f t="shared" si="46"/>
        <v>4.0348964013086151E-2</v>
      </c>
      <c r="N1496">
        <f t="shared" si="47"/>
        <v>2.2723587123976322E-2</v>
      </c>
    </row>
    <row r="1497" spans="1:14" x14ac:dyDescent="0.2">
      <c r="A1497" s="96">
        <v>210030</v>
      </c>
      <c r="B1497" s="97" t="s">
        <v>821</v>
      </c>
      <c r="C1497" s="97" t="s">
        <v>812</v>
      </c>
      <c r="D1497" s="96" t="s">
        <v>1640</v>
      </c>
      <c r="E1497" s="98">
        <v>353</v>
      </c>
      <c r="F1497" s="99">
        <v>0</v>
      </c>
      <c r="G1497" s="98">
        <v>353</v>
      </c>
      <c r="H1497" s="98">
        <v>10141</v>
      </c>
      <c r="I1497" s="99">
        <v>0</v>
      </c>
      <c r="J1497" s="98">
        <v>10141</v>
      </c>
      <c r="K1497" s="100">
        <v>3.4810000000000001E-2</v>
      </c>
      <c r="M1497">
        <f t="shared" si="46"/>
        <v>0</v>
      </c>
      <c r="N1497">
        <f t="shared" si="47"/>
        <v>0</v>
      </c>
    </row>
    <row r="1498" spans="1:14" x14ac:dyDescent="0.2">
      <c r="A1498" s="96">
        <v>210032</v>
      </c>
      <c r="B1498" s="97" t="s">
        <v>821</v>
      </c>
      <c r="C1498" s="97" t="s">
        <v>812</v>
      </c>
      <c r="D1498" s="96" t="s">
        <v>1641</v>
      </c>
      <c r="E1498" s="98">
        <v>1117</v>
      </c>
      <c r="F1498" s="99">
        <v>0</v>
      </c>
      <c r="G1498" s="98">
        <v>1117</v>
      </c>
      <c r="H1498" s="98">
        <v>14980</v>
      </c>
      <c r="I1498" s="99">
        <v>0</v>
      </c>
      <c r="J1498" s="98">
        <v>14980</v>
      </c>
      <c r="K1498" s="100">
        <v>7.4569999999999997E-2</v>
      </c>
      <c r="M1498">
        <f t="shared" si="46"/>
        <v>0</v>
      </c>
      <c r="N1498">
        <f t="shared" si="47"/>
        <v>0</v>
      </c>
    </row>
    <row r="1499" spans="1:14" x14ac:dyDescent="0.2">
      <c r="A1499" s="96">
        <v>210033</v>
      </c>
      <c r="B1499" s="97" t="s">
        <v>821</v>
      </c>
      <c r="C1499" s="97" t="s">
        <v>812</v>
      </c>
      <c r="D1499" s="96" t="s">
        <v>1642</v>
      </c>
      <c r="E1499" s="98">
        <v>1410</v>
      </c>
      <c r="F1499" s="99">
        <v>0</v>
      </c>
      <c r="G1499" s="98">
        <v>1410</v>
      </c>
      <c r="H1499" s="98">
        <v>32625</v>
      </c>
      <c r="I1499" s="99">
        <v>0</v>
      </c>
      <c r="J1499" s="98">
        <v>32625</v>
      </c>
      <c r="K1499" s="100">
        <v>4.3220000000000001E-2</v>
      </c>
      <c r="M1499">
        <f t="shared" si="46"/>
        <v>0</v>
      </c>
      <c r="N1499">
        <f t="shared" si="47"/>
        <v>0</v>
      </c>
    </row>
    <row r="1500" spans="1:14" x14ac:dyDescent="0.2">
      <c r="A1500" s="96">
        <v>210034</v>
      </c>
      <c r="B1500" s="97" t="s">
        <v>821</v>
      </c>
      <c r="C1500" s="97" t="s">
        <v>812</v>
      </c>
      <c r="D1500" s="96" t="s">
        <v>1643</v>
      </c>
      <c r="E1500" s="98">
        <v>2762</v>
      </c>
      <c r="F1500" s="99">
        <v>348</v>
      </c>
      <c r="G1500" s="98">
        <v>3110</v>
      </c>
      <c r="H1500" s="98">
        <v>26006</v>
      </c>
      <c r="I1500" s="99">
        <v>1734</v>
      </c>
      <c r="J1500" s="98">
        <v>27740</v>
      </c>
      <c r="K1500" s="100">
        <v>0.11211</v>
      </c>
      <c r="M1500">
        <f t="shared" si="46"/>
        <v>0.11189710610932475</v>
      </c>
      <c r="N1500">
        <f t="shared" si="47"/>
        <v>6.2509012256669064E-2</v>
      </c>
    </row>
    <row r="1501" spans="1:14" x14ac:dyDescent="0.2">
      <c r="A1501" s="96">
        <v>210035</v>
      </c>
      <c r="B1501" s="97" t="s">
        <v>821</v>
      </c>
      <c r="C1501" s="97" t="s">
        <v>812</v>
      </c>
      <c r="D1501" s="96" t="s">
        <v>1644</v>
      </c>
      <c r="E1501" s="98">
        <v>1489</v>
      </c>
      <c r="F1501" s="99">
        <v>0</v>
      </c>
      <c r="G1501" s="98">
        <v>1489</v>
      </c>
      <c r="H1501" s="98">
        <v>18583</v>
      </c>
      <c r="I1501" s="99">
        <v>0</v>
      </c>
      <c r="J1501" s="98">
        <v>18583</v>
      </c>
      <c r="K1501" s="100">
        <v>8.0130000000000007E-2</v>
      </c>
      <c r="M1501">
        <f t="shared" si="46"/>
        <v>0</v>
      </c>
      <c r="N1501">
        <f t="shared" si="47"/>
        <v>0</v>
      </c>
    </row>
    <row r="1502" spans="1:14" x14ac:dyDescent="0.2">
      <c r="A1502" s="96">
        <v>210037</v>
      </c>
      <c r="B1502" s="97" t="s">
        <v>821</v>
      </c>
      <c r="C1502" s="97" t="s">
        <v>812</v>
      </c>
      <c r="D1502" s="96" t="s">
        <v>1645</v>
      </c>
      <c r="E1502" s="98">
        <v>1788</v>
      </c>
      <c r="F1502" s="99">
        <v>0</v>
      </c>
      <c r="G1502" s="98">
        <v>1788</v>
      </c>
      <c r="H1502" s="98">
        <v>28740</v>
      </c>
      <c r="I1502" s="99">
        <v>0</v>
      </c>
      <c r="J1502" s="98">
        <v>28740</v>
      </c>
      <c r="K1502" s="100">
        <v>6.2210000000000001E-2</v>
      </c>
      <c r="M1502">
        <f t="shared" si="46"/>
        <v>0</v>
      </c>
      <c r="N1502">
        <f t="shared" si="47"/>
        <v>0</v>
      </c>
    </row>
    <row r="1503" spans="1:14" x14ac:dyDescent="0.2">
      <c r="A1503" s="96">
        <v>210038</v>
      </c>
      <c r="B1503" s="97" t="s">
        <v>821</v>
      </c>
      <c r="C1503" s="97" t="s">
        <v>812</v>
      </c>
      <c r="D1503" s="96" t="s">
        <v>1646</v>
      </c>
      <c r="E1503" s="98">
        <v>5486</v>
      </c>
      <c r="F1503" s="99">
        <v>469</v>
      </c>
      <c r="G1503" s="98">
        <v>5955</v>
      </c>
      <c r="H1503" s="98">
        <v>26216</v>
      </c>
      <c r="I1503" s="99">
        <v>1922</v>
      </c>
      <c r="J1503" s="98">
        <v>28138</v>
      </c>
      <c r="K1503" s="100">
        <v>0.21163999999999999</v>
      </c>
      <c r="M1503">
        <f t="shared" si="46"/>
        <v>7.875734676742234E-2</v>
      </c>
      <c r="N1503">
        <f t="shared" si="47"/>
        <v>6.8306205131850165E-2</v>
      </c>
    </row>
    <row r="1504" spans="1:14" x14ac:dyDescent="0.2">
      <c r="A1504" s="96">
        <v>210039</v>
      </c>
      <c r="B1504" s="97" t="s">
        <v>821</v>
      </c>
      <c r="C1504" s="97" t="s">
        <v>812</v>
      </c>
      <c r="D1504" s="96" t="s">
        <v>1647</v>
      </c>
      <c r="E1504" s="98">
        <v>548</v>
      </c>
      <c r="F1504" s="99">
        <v>0</v>
      </c>
      <c r="G1504" s="98">
        <v>548</v>
      </c>
      <c r="H1504" s="98">
        <v>13731</v>
      </c>
      <c r="I1504" s="99">
        <v>0</v>
      </c>
      <c r="J1504" s="98">
        <v>13731</v>
      </c>
      <c r="K1504" s="100">
        <v>3.9910000000000001E-2</v>
      </c>
      <c r="M1504">
        <f t="shared" si="46"/>
        <v>0</v>
      </c>
      <c r="N1504">
        <f t="shared" si="47"/>
        <v>0</v>
      </c>
    </row>
    <row r="1505" spans="1:14" x14ac:dyDescent="0.2">
      <c r="A1505" s="96">
        <v>210040</v>
      </c>
      <c r="B1505" s="97" t="s">
        <v>821</v>
      </c>
      <c r="C1505" s="97" t="s">
        <v>812</v>
      </c>
      <c r="D1505" s="96" t="s">
        <v>1648</v>
      </c>
      <c r="E1505" s="98">
        <v>3193</v>
      </c>
      <c r="F1505" s="99">
        <v>0</v>
      </c>
      <c r="G1505" s="98">
        <v>3193</v>
      </c>
      <c r="H1505" s="98">
        <v>34278</v>
      </c>
      <c r="I1505" s="99">
        <v>0</v>
      </c>
      <c r="J1505" s="98">
        <v>34278</v>
      </c>
      <c r="K1505" s="100">
        <v>9.3149999999999997E-2</v>
      </c>
      <c r="M1505">
        <f t="shared" si="46"/>
        <v>0</v>
      </c>
      <c r="N1505">
        <f t="shared" si="47"/>
        <v>0</v>
      </c>
    </row>
    <row r="1506" spans="1:14" x14ac:dyDescent="0.2">
      <c r="A1506" s="96">
        <v>210043</v>
      </c>
      <c r="B1506" s="97" t="s">
        <v>821</v>
      </c>
      <c r="C1506" s="97" t="s">
        <v>812</v>
      </c>
      <c r="D1506" s="96" t="s">
        <v>1649</v>
      </c>
      <c r="E1506" s="98">
        <v>1996</v>
      </c>
      <c r="F1506" s="99">
        <v>0</v>
      </c>
      <c r="G1506" s="98">
        <v>1996</v>
      </c>
      <c r="H1506" s="98">
        <v>43909</v>
      </c>
      <c r="I1506" s="99">
        <v>0</v>
      </c>
      <c r="J1506" s="98">
        <v>43909</v>
      </c>
      <c r="K1506" s="100">
        <v>4.546E-2</v>
      </c>
      <c r="M1506">
        <f t="shared" si="46"/>
        <v>0</v>
      </c>
      <c r="N1506">
        <f t="shared" si="47"/>
        <v>0</v>
      </c>
    </row>
    <row r="1507" spans="1:14" x14ac:dyDescent="0.2">
      <c r="A1507" s="96">
        <v>210044</v>
      </c>
      <c r="B1507" s="97" t="s">
        <v>821</v>
      </c>
      <c r="C1507" s="97" t="s">
        <v>812</v>
      </c>
      <c r="D1507" s="96" t="s">
        <v>1650</v>
      </c>
      <c r="E1507" s="98">
        <v>995</v>
      </c>
      <c r="F1507" s="99">
        <v>24</v>
      </c>
      <c r="G1507" s="98">
        <v>1019</v>
      </c>
      <c r="H1507" s="98">
        <v>36896</v>
      </c>
      <c r="I1507" s="99">
        <v>771</v>
      </c>
      <c r="J1507" s="98">
        <v>37667</v>
      </c>
      <c r="K1507" s="100">
        <v>2.7050000000000001E-2</v>
      </c>
      <c r="M1507">
        <f t="shared" si="46"/>
        <v>2.3552502453385672E-2</v>
      </c>
      <c r="N1507">
        <f t="shared" si="47"/>
        <v>2.0468845408447713E-2</v>
      </c>
    </row>
    <row r="1508" spans="1:14" x14ac:dyDescent="0.2">
      <c r="A1508" s="96">
        <v>210045</v>
      </c>
      <c r="B1508" s="97" t="s">
        <v>821</v>
      </c>
      <c r="C1508" s="97" t="s">
        <v>812</v>
      </c>
      <c r="D1508" s="96" t="s">
        <v>1651</v>
      </c>
      <c r="E1508" s="98">
        <v>186</v>
      </c>
      <c r="F1508" s="99">
        <v>0</v>
      </c>
      <c r="G1508" s="98">
        <v>186</v>
      </c>
      <c r="H1508" s="98">
        <v>1468</v>
      </c>
      <c r="I1508" s="99">
        <v>0</v>
      </c>
      <c r="J1508" s="98">
        <v>1468</v>
      </c>
      <c r="K1508" s="100">
        <v>0.12670000000000001</v>
      </c>
      <c r="M1508">
        <f t="shared" si="46"/>
        <v>0</v>
      </c>
      <c r="N1508">
        <f t="shared" si="47"/>
        <v>0</v>
      </c>
    </row>
    <row r="1509" spans="1:14" x14ac:dyDescent="0.2">
      <c r="A1509" s="96">
        <v>210048</v>
      </c>
      <c r="B1509" s="97" t="s">
        <v>821</v>
      </c>
      <c r="C1509" s="97" t="s">
        <v>812</v>
      </c>
      <c r="D1509" s="96" t="s">
        <v>1652</v>
      </c>
      <c r="E1509" s="98">
        <v>1732</v>
      </c>
      <c r="F1509" s="99">
        <v>0</v>
      </c>
      <c r="G1509" s="98">
        <v>1732</v>
      </c>
      <c r="H1509" s="98">
        <v>25967</v>
      </c>
      <c r="I1509" s="99">
        <v>0</v>
      </c>
      <c r="J1509" s="98">
        <v>25967</v>
      </c>
      <c r="K1509" s="100">
        <v>6.6699999999999995E-2</v>
      </c>
      <c r="M1509">
        <f t="shared" si="46"/>
        <v>0</v>
      </c>
      <c r="N1509">
        <f t="shared" si="47"/>
        <v>0</v>
      </c>
    </row>
    <row r="1510" spans="1:14" x14ac:dyDescent="0.2">
      <c r="A1510" s="96">
        <v>210049</v>
      </c>
      <c r="B1510" s="97" t="s">
        <v>821</v>
      </c>
      <c r="C1510" s="97" t="s">
        <v>812</v>
      </c>
      <c r="D1510" s="96" t="s">
        <v>1653</v>
      </c>
      <c r="E1510" s="98">
        <v>831</v>
      </c>
      <c r="F1510" s="99">
        <v>0</v>
      </c>
      <c r="G1510" s="98">
        <v>831</v>
      </c>
      <c r="H1510" s="98">
        <v>24333</v>
      </c>
      <c r="I1510" s="99">
        <v>0</v>
      </c>
      <c r="J1510" s="98">
        <v>24333</v>
      </c>
      <c r="K1510" s="100">
        <v>3.415E-2</v>
      </c>
      <c r="M1510">
        <f t="shared" si="46"/>
        <v>0</v>
      </c>
      <c r="N1510">
        <f t="shared" si="47"/>
        <v>0</v>
      </c>
    </row>
    <row r="1511" spans="1:14" x14ac:dyDescent="0.2">
      <c r="A1511" s="96">
        <v>210051</v>
      </c>
      <c r="B1511" s="97" t="s">
        <v>821</v>
      </c>
      <c r="C1511" s="97" t="s">
        <v>812</v>
      </c>
      <c r="D1511" s="96" t="s">
        <v>1654</v>
      </c>
      <c r="E1511" s="98">
        <v>1978</v>
      </c>
      <c r="F1511" s="99">
        <v>0</v>
      </c>
      <c r="G1511" s="98">
        <v>1978</v>
      </c>
      <c r="H1511" s="98">
        <v>26676</v>
      </c>
      <c r="I1511" s="99">
        <v>0</v>
      </c>
      <c r="J1511" s="98">
        <v>26676</v>
      </c>
      <c r="K1511" s="100">
        <v>7.4149999999999994E-2</v>
      </c>
      <c r="M1511">
        <f t="shared" si="46"/>
        <v>0</v>
      </c>
      <c r="N1511">
        <f t="shared" si="47"/>
        <v>0</v>
      </c>
    </row>
    <row r="1512" spans="1:14" x14ac:dyDescent="0.2">
      <c r="A1512" s="96">
        <v>210054</v>
      </c>
      <c r="B1512" s="97" t="s">
        <v>821</v>
      </c>
      <c r="C1512" s="97" t="s">
        <v>812</v>
      </c>
      <c r="D1512" s="96" t="s">
        <v>1655</v>
      </c>
      <c r="E1512" s="98">
        <v>2662</v>
      </c>
      <c r="F1512" s="99">
        <v>0</v>
      </c>
      <c r="G1512" s="98">
        <v>2662</v>
      </c>
      <c r="H1512" s="98">
        <v>31578</v>
      </c>
      <c r="I1512" s="99">
        <v>0</v>
      </c>
      <c r="J1512" s="98">
        <v>31578</v>
      </c>
      <c r="K1512" s="100">
        <v>8.43E-2</v>
      </c>
      <c r="M1512">
        <f t="shared" si="46"/>
        <v>0</v>
      </c>
      <c r="N1512">
        <f t="shared" si="47"/>
        <v>0</v>
      </c>
    </row>
    <row r="1513" spans="1:14" x14ac:dyDescent="0.2">
      <c r="A1513" s="96">
        <v>210055</v>
      </c>
      <c r="B1513" s="97" t="s">
        <v>821</v>
      </c>
      <c r="C1513" s="97" t="s">
        <v>812</v>
      </c>
      <c r="D1513" s="96" t="s">
        <v>1656</v>
      </c>
      <c r="E1513" s="98">
        <v>984</v>
      </c>
      <c r="F1513" s="99">
        <v>0</v>
      </c>
      <c r="G1513" s="98">
        <v>984</v>
      </c>
      <c r="H1513" s="98">
        <v>14269</v>
      </c>
      <c r="I1513" s="99">
        <v>0</v>
      </c>
      <c r="J1513" s="98">
        <v>14269</v>
      </c>
      <c r="K1513" s="100">
        <v>6.8959999999999994E-2</v>
      </c>
      <c r="M1513">
        <f t="shared" si="46"/>
        <v>0</v>
      </c>
      <c r="N1513">
        <f t="shared" si="47"/>
        <v>0</v>
      </c>
    </row>
    <row r="1514" spans="1:14" x14ac:dyDescent="0.2">
      <c r="A1514" s="96">
        <v>210056</v>
      </c>
      <c r="B1514" s="97" t="s">
        <v>821</v>
      </c>
      <c r="C1514" s="97" t="s">
        <v>812</v>
      </c>
      <c r="D1514" s="96" t="s">
        <v>532</v>
      </c>
      <c r="E1514" s="98">
        <v>3480</v>
      </c>
      <c r="F1514" s="99">
        <v>399</v>
      </c>
      <c r="G1514" s="98">
        <v>3879</v>
      </c>
      <c r="H1514" s="98">
        <v>51825</v>
      </c>
      <c r="I1514" s="99">
        <v>3438</v>
      </c>
      <c r="J1514" s="98">
        <v>55263</v>
      </c>
      <c r="K1514" s="100">
        <v>7.0190000000000002E-2</v>
      </c>
      <c r="M1514">
        <f t="shared" si="46"/>
        <v>0.102861562258314</v>
      </c>
      <c r="N1514">
        <f t="shared" si="47"/>
        <v>6.22116063188752E-2</v>
      </c>
    </row>
    <row r="1515" spans="1:14" x14ac:dyDescent="0.2">
      <c r="A1515" s="96">
        <v>210057</v>
      </c>
      <c r="B1515" s="97" t="s">
        <v>168</v>
      </c>
      <c r="C1515" s="97" t="s">
        <v>812</v>
      </c>
      <c r="D1515" s="96" t="s">
        <v>1657</v>
      </c>
      <c r="E1515" s="98">
        <v>3294</v>
      </c>
      <c r="F1515" s="99">
        <v>0</v>
      </c>
      <c r="G1515" s="98">
        <v>3294</v>
      </c>
      <c r="H1515" s="98">
        <v>29981</v>
      </c>
      <c r="I1515" s="99">
        <v>0</v>
      </c>
      <c r="J1515" s="98">
        <v>29981</v>
      </c>
      <c r="K1515" s="100">
        <v>0.10987</v>
      </c>
      <c r="M1515">
        <f t="shared" si="46"/>
        <v>0</v>
      </c>
      <c r="N1515">
        <f t="shared" si="47"/>
        <v>0</v>
      </c>
    </row>
    <row r="1516" spans="1:14" x14ac:dyDescent="0.2">
      <c r="A1516" s="96">
        <v>210058</v>
      </c>
      <c r="B1516" s="97" t="s">
        <v>821</v>
      </c>
      <c r="C1516" s="97" t="s">
        <v>812</v>
      </c>
      <c r="D1516" s="96" t="s">
        <v>1658</v>
      </c>
      <c r="E1516" s="98">
        <v>690</v>
      </c>
      <c r="F1516" s="99">
        <v>0</v>
      </c>
      <c r="G1516" s="98">
        <v>690</v>
      </c>
      <c r="H1516" s="98">
        <v>16774</v>
      </c>
      <c r="I1516" s="99">
        <v>0</v>
      </c>
      <c r="J1516" s="98">
        <v>16774</v>
      </c>
      <c r="K1516" s="100">
        <v>4.1140000000000003E-2</v>
      </c>
      <c r="M1516">
        <f t="shared" si="46"/>
        <v>0</v>
      </c>
      <c r="N1516">
        <f t="shared" si="47"/>
        <v>0</v>
      </c>
    </row>
    <row r="1517" spans="1:14" x14ac:dyDescent="0.2">
      <c r="A1517" s="96">
        <v>210060</v>
      </c>
      <c r="B1517" s="97" t="s">
        <v>821</v>
      </c>
      <c r="C1517" s="97" t="s">
        <v>812</v>
      </c>
      <c r="D1517" s="96" t="s">
        <v>1659</v>
      </c>
      <c r="E1517" s="98">
        <v>481</v>
      </c>
      <c r="F1517" s="99">
        <v>0</v>
      </c>
      <c r="G1517" s="98">
        <v>481</v>
      </c>
      <c r="H1517" s="98">
        <v>5567</v>
      </c>
      <c r="I1517" s="99">
        <v>0</v>
      </c>
      <c r="J1517" s="98">
        <v>5567</v>
      </c>
      <c r="K1517" s="100">
        <v>8.6400000000000005E-2</v>
      </c>
      <c r="M1517">
        <f t="shared" si="46"/>
        <v>0</v>
      </c>
      <c r="N1517">
        <f t="shared" si="47"/>
        <v>0</v>
      </c>
    </row>
    <row r="1518" spans="1:14" x14ac:dyDescent="0.2">
      <c r="A1518" s="96">
        <v>210061</v>
      </c>
      <c r="B1518" s="97" t="s">
        <v>821</v>
      </c>
      <c r="C1518" s="97" t="s">
        <v>812</v>
      </c>
      <c r="D1518" s="96" t="s">
        <v>1660</v>
      </c>
      <c r="E1518" s="98">
        <v>196</v>
      </c>
      <c r="F1518" s="99">
        <v>0</v>
      </c>
      <c r="G1518" s="98">
        <v>196</v>
      </c>
      <c r="H1518" s="98">
        <v>9467</v>
      </c>
      <c r="I1518" s="99">
        <v>0</v>
      </c>
      <c r="J1518" s="98">
        <v>9467</v>
      </c>
      <c r="K1518" s="100">
        <v>2.07E-2</v>
      </c>
      <c r="M1518">
        <f t="shared" si="46"/>
        <v>0</v>
      </c>
      <c r="N1518">
        <f t="shared" si="47"/>
        <v>0</v>
      </c>
    </row>
    <row r="1519" spans="1:14" x14ac:dyDescent="0.2">
      <c r="A1519" s="96">
        <v>220001</v>
      </c>
      <c r="B1519" s="97" t="s">
        <v>1598</v>
      </c>
      <c r="C1519" s="97" t="s">
        <v>777</v>
      </c>
      <c r="D1519" s="96" t="s">
        <v>1661</v>
      </c>
      <c r="E1519" s="98">
        <v>964</v>
      </c>
      <c r="F1519" s="99">
        <v>0</v>
      </c>
      <c r="G1519" s="98">
        <v>964</v>
      </c>
      <c r="H1519" s="98">
        <v>8250</v>
      </c>
      <c r="I1519" s="99">
        <v>5493</v>
      </c>
      <c r="J1519" s="98">
        <v>13743</v>
      </c>
      <c r="K1519" s="100">
        <v>7.0139999999999994E-2</v>
      </c>
      <c r="M1519">
        <f t="shared" si="46"/>
        <v>0</v>
      </c>
      <c r="N1519">
        <f t="shared" si="47"/>
        <v>0.39969438987120715</v>
      </c>
    </row>
    <row r="1520" spans="1:14" x14ac:dyDescent="0.2">
      <c r="A1520" s="96">
        <v>220002</v>
      </c>
      <c r="B1520" s="97" t="s">
        <v>1598</v>
      </c>
      <c r="C1520" s="97" t="s">
        <v>777</v>
      </c>
      <c r="D1520" s="96" t="s">
        <v>1662</v>
      </c>
      <c r="E1520" s="98">
        <v>1509</v>
      </c>
      <c r="F1520" s="99">
        <v>83</v>
      </c>
      <c r="G1520" s="98">
        <v>1592</v>
      </c>
      <c r="H1520" s="98">
        <v>23221</v>
      </c>
      <c r="I1520" s="99">
        <v>7207</v>
      </c>
      <c r="J1520" s="98">
        <v>30428</v>
      </c>
      <c r="K1520" s="100">
        <v>5.2319999999999998E-2</v>
      </c>
      <c r="M1520">
        <f t="shared" si="46"/>
        <v>5.2135678391959796E-2</v>
      </c>
      <c r="N1520">
        <f t="shared" si="47"/>
        <v>0.23685421322466149</v>
      </c>
    </row>
    <row r="1521" spans="1:14" x14ac:dyDescent="0.2">
      <c r="A1521" s="96">
        <v>220008</v>
      </c>
      <c r="B1521" s="97" t="s">
        <v>1598</v>
      </c>
      <c r="C1521" s="97" t="s">
        <v>777</v>
      </c>
      <c r="D1521" s="96" t="s">
        <v>1663</v>
      </c>
      <c r="E1521" s="98">
        <v>793</v>
      </c>
      <c r="F1521" s="99">
        <v>0</v>
      </c>
      <c r="G1521" s="98">
        <v>793</v>
      </c>
      <c r="H1521" s="98">
        <v>14227</v>
      </c>
      <c r="I1521" s="99">
        <v>348</v>
      </c>
      <c r="J1521" s="98">
        <v>14575</v>
      </c>
      <c r="K1521" s="100">
        <v>5.441E-2</v>
      </c>
      <c r="M1521">
        <f t="shared" si="46"/>
        <v>0</v>
      </c>
      <c r="N1521">
        <f t="shared" si="47"/>
        <v>2.3876500857632932E-2</v>
      </c>
    </row>
    <row r="1522" spans="1:14" x14ac:dyDescent="0.2">
      <c r="A1522" s="96">
        <v>220010</v>
      </c>
      <c r="B1522" s="97" t="s">
        <v>1598</v>
      </c>
      <c r="C1522" s="97" t="s">
        <v>777</v>
      </c>
      <c r="D1522" s="96" t="s">
        <v>1664</v>
      </c>
      <c r="E1522" s="98">
        <v>2548</v>
      </c>
      <c r="F1522" s="99">
        <v>941</v>
      </c>
      <c r="G1522" s="98">
        <v>3489</v>
      </c>
      <c r="H1522" s="98">
        <v>22038</v>
      </c>
      <c r="I1522" s="99">
        <v>2492</v>
      </c>
      <c r="J1522" s="98">
        <v>24530</v>
      </c>
      <c r="K1522" s="100">
        <v>0.14223</v>
      </c>
      <c r="M1522">
        <f t="shared" si="46"/>
        <v>0.26970478647176843</v>
      </c>
      <c r="N1522">
        <f t="shared" si="47"/>
        <v>0.10158988993069711</v>
      </c>
    </row>
    <row r="1523" spans="1:14" x14ac:dyDescent="0.2">
      <c r="A1523" s="96">
        <v>220011</v>
      </c>
      <c r="B1523" s="97" t="s">
        <v>1598</v>
      </c>
      <c r="C1523" s="97" t="s">
        <v>777</v>
      </c>
      <c r="D1523" s="96" t="s">
        <v>1665</v>
      </c>
      <c r="E1523" s="98">
        <v>2787</v>
      </c>
      <c r="F1523" s="99">
        <v>211</v>
      </c>
      <c r="G1523" s="98">
        <v>2998</v>
      </c>
      <c r="H1523" s="98">
        <v>19159</v>
      </c>
      <c r="I1523" s="99">
        <v>2195</v>
      </c>
      <c r="J1523" s="98">
        <v>21354</v>
      </c>
      <c r="K1523" s="100">
        <v>0.1404</v>
      </c>
      <c r="M1523">
        <f t="shared" si="46"/>
        <v>7.0380253502334886E-2</v>
      </c>
      <c r="N1523">
        <f t="shared" si="47"/>
        <v>0.10279104617401892</v>
      </c>
    </row>
    <row r="1524" spans="1:14" x14ac:dyDescent="0.2">
      <c r="A1524" s="96">
        <v>220012</v>
      </c>
      <c r="B1524" s="97" t="s">
        <v>1598</v>
      </c>
      <c r="C1524" s="97" t="s">
        <v>777</v>
      </c>
      <c r="D1524" s="96" t="s">
        <v>1666</v>
      </c>
      <c r="E1524" s="98">
        <v>1186</v>
      </c>
      <c r="F1524" s="99">
        <v>0</v>
      </c>
      <c r="G1524" s="98">
        <v>1186</v>
      </c>
      <c r="H1524" s="98">
        <v>39301</v>
      </c>
      <c r="I1524" s="99">
        <v>0</v>
      </c>
      <c r="J1524" s="98">
        <v>39301</v>
      </c>
      <c r="K1524" s="100">
        <v>3.0179999999999998E-2</v>
      </c>
      <c r="M1524">
        <f t="shared" si="46"/>
        <v>0</v>
      </c>
      <c r="N1524">
        <f t="shared" si="47"/>
        <v>0</v>
      </c>
    </row>
    <row r="1525" spans="1:14" x14ac:dyDescent="0.2">
      <c r="A1525" s="96">
        <v>220015</v>
      </c>
      <c r="B1525" s="97" t="s">
        <v>1598</v>
      </c>
      <c r="C1525" s="97" t="s">
        <v>777</v>
      </c>
      <c r="D1525" s="96" t="s">
        <v>1667</v>
      </c>
      <c r="E1525" s="98">
        <v>1114</v>
      </c>
      <c r="F1525" s="99">
        <v>0</v>
      </c>
      <c r="G1525" s="98">
        <v>1114</v>
      </c>
      <c r="H1525" s="98">
        <v>16861</v>
      </c>
      <c r="I1525" s="99">
        <v>0</v>
      </c>
      <c r="J1525" s="98">
        <v>16861</v>
      </c>
      <c r="K1525" s="100">
        <v>6.6070000000000004E-2</v>
      </c>
      <c r="M1525">
        <f t="shared" si="46"/>
        <v>0</v>
      </c>
      <c r="N1525">
        <f t="shared" si="47"/>
        <v>0</v>
      </c>
    </row>
    <row r="1526" spans="1:14" x14ac:dyDescent="0.2">
      <c r="A1526" s="96">
        <v>220016</v>
      </c>
      <c r="B1526" s="97" t="s">
        <v>168</v>
      </c>
      <c r="C1526" s="97" t="s">
        <v>777</v>
      </c>
      <c r="D1526" s="96" t="s">
        <v>1668</v>
      </c>
      <c r="E1526" s="98">
        <v>595</v>
      </c>
      <c r="F1526" s="99">
        <v>0</v>
      </c>
      <c r="G1526" s="98">
        <v>595</v>
      </c>
      <c r="H1526" s="98">
        <v>6708</v>
      </c>
      <c r="I1526" s="99">
        <v>0</v>
      </c>
      <c r="J1526" s="98">
        <v>6708</v>
      </c>
      <c r="K1526" s="100">
        <v>8.8700000000000001E-2</v>
      </c>
      <c r="M1526">
        <f t="shared" si="46"/>
        <v>0</v>
      </c>
      <c r="N1526">
        <f t="shared" si="47"/>
        <v>0</v>
      </c>
    </row>
    <row r="1527" spans="1:14" x14ac:dyDescent="0.2">
      <c r="A1527" s="96">
        <v>220017</v>
      </c>
      <c r="B1527" s="97" t="s">
        <v>1598</v>
      </c>
      <c r="C1527" s="97" t="s">
        <v>777</v>
      </c>
      <c r="D1527" s="96" t="s">
        <v>1669</v>
      </c>
      <c r="E1527" s="98">
        <v>2227</v>
      </c>
      <c r="F1527" s="99">
        <v>375</v>
      </c>
      <c r="G1527" s="98">
        <v>2602</v>
      </c>
      <c r="H1527" s="98">
        <v>17322</v>
      </c>
      <c r="I1527" s="99">
        <v>1226</v>
      </c>
      <c r="J1527" s="98">
        <v>18548</v>
      </c>
      <c r="K1527" s="100">
        <v>0.14027999999999999</v>
      </c>
      <c r="M1527">
        <f t="shared" si="46"/>
        <v>0.14411990776325903</v>
      </c>
      <c r="N1527">
        <f t="shared" si="47"/>
        <v>6.609877075695493E-2</v>
      </c>
    </row>
    <row r="1528" spans="1:14" x14ac:dyDescent="0.2">
      <c r="A1528" s="96">
        <v>220019</v>
      </c>
      <c r="B1528" s="97" t="s">
        <v>168</v>
      </c>
      <c r="C1528" s="97" t="s">
        <v>777</v>
      </c>
      <c r="D1528" s="96" t="s">
        <v>1670</v>
      </c>
      <c r="E1528" s="98">
        <v>619</v>
      </c>
      <c r="F1528" s="99">
        <v>0</v>
      </c>
      <c r="G1528" s="98">
        <v>619</v>
      </c>
      <c r="H1528" s="98">
        <v>4401</v>
      </c>
      <c r="I1528" s="99">
        <v>0</v>
      </c>
      <c r="J1528" s="98">
        <v>4401</v>
      </c>
      <c r="K1528" s="100">
        <v>0.14065</v>
      </c>
      <c r="M1528">
        <f t="shared" si="46"/>
        <v>0</v>
      </c>
      <c r="N1528">
        <f t="shared" si="47"/>
        <v>0</v>
      </c>
    </row>
    <row r="1529" spans="1:14" x14ac:dyDescent="0.2">
      <c r="A1529" s="96">
        <v>220020</v>
      </c>
      <c r="B1529" s="97" t="s">
        <v>1598</v>
      </c>
      <c r="C1529" s="97" t="s">
        <v>777</v>
      </c>
      <c r="D1529" s="96" t="s">
        <v>1671</v>
      </c>
      <c r="E1529" s="98">
        <v>1437</v>
      </c>
      <c r="F1529" s="99">
        <v>783</v>
      </c>
      <c r="G1529" s="98">
        <v>2220</v>
      </c>
      <c r="H1529" s="98">
        <v>14094</v>
      </c>
      <c r="I1529" s="99">
        <v>5170</v>
      </c>
      <c r="J1529" s="98">
        <v>19264</v>
      </c>
      <c r="K1529" s="100">
        <v>0.11524</v>
      </c>
      <c r="M1529">
        <f t="shared" si="46"/>
        <v>0.35270270270270271</v>
      </c>
      <c r="N1529">
        <f t="shared" si="47"/>
        <v>0.26837624584717606</v>
      </c>
    </row>
    <row r="1530" spans="1:14" x14ac:dyDescent="0.2">
      <c r="A1530" s="96">
        <v>220024</v>
      </c>
      <c r="B1530" s="97" t="s">
        <v>168</v>
      </c>
      <c r="C1530" s="97" t="s">
        <v>777</v>
      </c>
      <c r="D1530" s="96" t="s">
        <v>1672</v>
      </c>
      <c r="E1530" s="98">
        <v>1782</v>
      </c>
      <c r="F1530" s="99">
        <v>0</v>
      </c>
      <c r="G1530" s="98">
        <v>1782</v>
      </c>
      <c r="H1530" s="98">
        <v>15515</v>
      </c>
      <c r="I1530" s="99">
        <v>1191</v>
      </c>
      <c r="J1530" s="98">
        <v>16706</v>
      </c>
      <c r="K1530" s="100">
        <v>0.10667</v>
      </c>
      <c r="M1530">
        <f t="shared" si="46"/>
        <v>0</v>
      </c>
      <c r="N1530">
        <f t="shared" si="47"/>
        <v>7.1291751466538975E-2</v>
      </c>
    </row>
    <row r="1531" spans="1:14" x14ac:dyDescent="0.2">
      <c r="A1531" s="96">
        <v>220025</v>
      </c>
      <c r="B1531" s="97" t="s">
        <v>1598</v>
      </c>
      <c r="C1531" s="97" t="s">
        <v>777</v>
      </c>
      <c r="D1531" s="96" t="s">
        <v>1673</v>
      </c>
      <c r="E1531" s="98">
        <v>123</v>
      </c>
      <c r="F1531" s="99">
        <v>0</v>
      </c>
      <c r="G1531" s="98">
        <v>123</v>
      </c>
      <c r="H1531" s="98">
        <v>1897</v>
      </c>
      <c r="I1531" s="99">
        <v>0</v>
      </c>
      <c r="J1531" s="98">
        <v>1897</v>
      </c>
      <c r="K1531" s="100">
        <v>6.4839999999999995E-2</v>
      </c>
      <c r="M1531">
        <f t="shared" si="46"/>
        <v>0</v>
      </c>
      <c r="N1531">
        <f t="shared" si="47"/>
        <v>0</v>
      </c>
    </row>
    <row r="1532" spans="1:14" x14ac:dyDescent="0.2">
      <c r="A1532" s="96">
        <v>220029</v>
      </c>
      <c r="B1532" s="97" t="s">
        <v>1598</v>
      </c>
      <c r="C1532" s="97" t="s">
        <v>777</v>
      </c>
      <c r="D1532" s="96" t="s">
        <v>1674</v>
      </c>
      <c r="E1532" s="98">
        <v>662</v>
      </c>
      <c r="F1532" s="99">
        <v>0</v>
      </c>
      <c r="G1532" s="98">
        <v>662</v>
      </c>
      <c r="H1532" s="98">
        <v>12976</v>
      </c>
      <c r="I1532" s="99">
        <v>0</v>
      </c>
      <c r="J1532" s="98">
        <v>12976</v>
      </c>
      <c r="K1532" s="100">
        <v>5.1020000000000003E-2</v>
      </c>
      <c r="M1532">
        <f t="shared" si="46"/>
        <v>0</v>
      </c>
      <c r="N1532">
        <f t="shared" si="47"/>
        <v>0</v>
      </c>
    </row>
    <row r="1533" spans="1:14" x14ac:dyDescent="0.2">
      <c r="A1533" s="96">
        <v>220030</v>
      </c>
      <c r="B1533" s="97" t="s">
        <v>168</v>
      </c>
      <c r="C1533" s="97" t="s">
        <v>777</v>
      </c>
      <c r="D1533" s="96" t="s">
        <v>1675</v>
      </c>
      <c r="E1533" s="98">
        <v>402</v>
      </c>
      <c r="F1533" s="99">
        <v>0</v>
      </c>
      <c r="G1533" s="98">
        <v>402</v>
      </c>
      <c r="H1533" s="98">
        <v>5462</v>
      </c>
      <c r="I1533" s="99">
        <v>0</v>
      </c>
      <c r="J1533" s="98">
        <v>5462</v>
      </c>
      <c r="K1533" s="100">
        <v>7.3599999999999999E-2</v>
      </c>
      <c r="M1533">
        <f t="shared" si="46"/>
        <v>0</v>
      </c>
      <c r="N1533">
        <f t="shared" si="47"/>
        <v>0</v>
      </c>
    </row>
    <row r="1534" spans="1:14" x14ac:dyDescent="0.2">
      <c r="A1534" s="96">
        <v>220031</v>
      </c>
      <c r="B1534" s="97" t="s">
        <v>1598</v>
      </c>
      <c r="C1534" s="97" t="s">
        <v>777</v>
      </c>
      <c r="D1534" s="96" t="s">
        <v>1676</v>
      </c>
      <c r="E1534" s="98">
        <v>7564</v>
      </c>
      <c r="F1534" s="99">
        <v>1436</v>
      </c>
      <c r="G1534" s="98">
        <v>9000</v>
      </c>
      <c r="H1534" s="98">
        <v>41274</v>
      </c>
      <c r="I1534" s="99">
        <v>5816</v>
      </c>
      <c r="J1534" s="98">
        <v>47090</v>
      </c>
      <c r="K1534" s="100">
        <v>0.19112000000000001</v>
      </c>
      <c r="M1534">
        <f t="shared" si="46"/>
        <v>0.15955555555555556</v>
      </c>
      <c r="N1534">
        <f t="shared" si="47"/>
        <v>0.1235081758335103</v>
      </c>
    </row>
    <row r="1535" spans="1:14" x14ac:dyDescent="0.2">
      <c r="A1535" s="96">
        <v>220033</v>
      </c>
      <c r="B1535" s="97" t="s">
        <v>1598</v>
      </c>
      <c r="C1535" s="97" t="s">
        <v>777</v>
      </c>
      <c r="D1535" s="96" t="s">
        <v>1677</v>
      </c>
      <c r="E1535" s="98">
        <v>2468</v>
      </c>
      <c r="F1535" s="99">
        <v>21</v>
      </c>
      <c r="G1535" s="98">
        <v>2489</v>
      </c>
      <c r="H1535" s="98">
        <v>29319</v>
      </c>
      <c r="I1535" s="99">
        <v>652</v>
      </c>
      <c r="J1535" s="98">
        <v>29971</v>
      </c>
      <c r="K1535" s="100">
        <v>8.3049999999999999E-2</v>
      </c>
      <c r="M1535">
        <f t="shared" si="46"/>
        <v>8.4371233427079154E-3</v>
      </c>
      <c r="N1535">
        <f t="shared" si="47"/>
        <v>2.175436255046545E-2</v>
      </c>
    </row>
    <row r="1536" spans="1:14" x14ac:dyDescent="0.2">
      <c r="A1536" s="96">
        <v>220035</v>
      </c>
      <c r="B1536" s="97" t="s">
        <v>1598</v>
      </c>
      <c r="C1536" s="97" t="s">
        <v>777</v>
      </c>
      <c r="D1536" s="96" t="s">
        <v>847</v>
      </c>
      <c r="E1536" s="98">
        <v>4123</v>
      </c>
      <c r="F1536" s="99">
        <v>129</v>
      </c>
      <c r="G1536" s="98">
        <v>4252</v>
      </c>
      <c r="H1536" s="98">
        <v>48424</v>
      </c>
      <c r="I1536" s="99">
        <v>3268</v>
      </c>
      <c r="J1536" s="98">
        <v>51692</v>
      </c>
      <c r="K1536" s="100">
        <v>8.226E-2</v>
      </c>
      <c r="M1536">
        <f t="shared" si="46"/>
        <v>3.0338664158043274E-2</v>
      </c>
      <c r="N1536">
        <f t="shared" si="47"/>
        <v>6.3220614408419099E-2</v>
      </c>
    </row>
    <row r="1537" spans="1:14" x14ac:dyDescent="0.2">
      <c r="A1537" s="96">
        <v>220036</v>
      </c>
      <c r="B1537" s="97" t="s">
        <v>1598</v>
      </c>
      <c r="C1537" s="97" t="s">
        <v>777</v>
      </c>
      <c r="D1537" s="96" t="s">
        <v>1678</v>
      </c>
      <c r="E1537" s="98">
        <v>4453</v>
      </c>
      <c r="F1537" s="99">
        <v>286</v>
      </c>
      <c r="G1537" s="98">
        <v>4739</v>
      </c>
      <c r="H1537" s="98">
        <v>24703</v>
      </c>
      <c r="I1537" s="99">
        <v>2397</v>
      </c>
      <c r="J1537" s="98">
        <v>27100</v>
      </c>
      <c r="K1537" s="100">
        <v>0.17487</v>
      </c>
      <c r="M1537">
        <f t="shared" si="46"/>
        <v>6.0350284870225784E-2</v>
      </c>
      <c r="N1537">
        <f t="shared" si="47"/>
        <v>8.8450184501845025E-2</v>
      </c>
    </row>
    <row r="1538" spans="1:14" x14ac:dyDescent="0.2">
      <c r="A1538" s="96">
        <v>220046</v>
      </c>
      <c r="B1538" s="97" t="s">
        <v>168</v>
      </c>
      <c r="C1538" s="97" t="s">
        <v>777</v>
      </c>
      <c r="D1538" s="96" t="s">
        <v>1679</v>
      </c>
      <c r="E1538" s="98">
        <v>1708</v>
      </c>
      <c r="F1538" s="99">
        <v>0</v>
      </c>
      <c r="G1538" s="98">
        <v>1708</v>
      </c>
      <c r="H1538" s="98">
        <v>30073</v>
      </c>
      <c r="I1538" s="99">
        <v>61</v>
      </c>
      <c r="J1538" s="98">
        <v>30134</v>
      </c>
      <c r="K1538" s="100">
        <v>5.6680000000000001E-2</v>
      </c>
      <c r="M1538">
        <f t="shared" si="46"/>
        <v>0</v>
      </c>
      <c r="N1538">
        <f t="shared" si="47"/>
        <v>2.0242914979757085E-3</v>
      </c>
    </row>
    <row r="1539" spans="1:14" x14ac:dyDescent="0.2">
      <c r="A1539" s="96">
        <v>220049</v>
      </c>
      <c r="B1539" s="97" t="s">
        <v>168</v>
      </c>
      <c r="C1539" s="97" t="s">
        <v>777</v>
      </c>
      <c r="D1539" s="96" t="s">
        <v>1680</v>
      </c>
      <c r="E1539" s="98">
        <v>348</v>
      </c>
      <c r="F1539" s="99">
        <v>8</v>
      </c>
      <c r="G1539" s="98">
        <v>356</v>
      </c>
      <c r="H1539" s="98">
        <v>5974</v>
      </c>
      <c r="I1539" s="99">
        <v>1520</v>
      </c>
      <c r="J1539" s="98">
        <v>7494</v>
      </c>
      <c r="K1539" s="100">
        <v>4.7500000000000001E-2</v>
      </c>
      <c r="M1539">
        <f t="shared" si="46"/>
        <v>2.247191011235955E-2</v>
      </c>
      <c r="N1539">
        <f t="shared" si="47"/>
        <v>0.20282892981051509</v>
      </c>
    </row>
    <row r="1540" spans="1:14" x14ac:dyDescent="0.2">
      <c r="A1540" s="96">
        <v>220050</v>
      </c>
      <c r="B1540" s="97" t="s">
        <v>168</v>
      </c>
      <c r="C1540" s="97" t="s">
        <v>777</v>
      </c>
      <c r="D1540" s="96" t="s">
        <v>1681</v>
      </c>
      <c r="E1540" s="98">
        <v>152</v>
      </c>
      <c r="F1540" s="99">
        <v>0</v>
      </c>
      <c r="G1540" s="98">
        <v>152</v>
      </c>
      <c r="H1540" s="98">
        <v>2273</v>
      </c>
      <c r="I1540" s="99">
        <v>0</v>
      </c>
      <c r="J1540" s="98">
        <v>2273</v>
      </c>
      <c r="K1540" s="100">
        <v>6.6869999999999999E-2</v>
      </c>
      <c r="M1540">
        <f t="shared" ref="M1540:M1603" si="48">F1540/G1540</f>
        <v>0</v>
      </c>
      <c r="N1540">
        <f t="shared" ref="N1540:N1603" si="49">I1540/J1540</f>
        <v>0</v>
      </c>
    </row>
    <row r="1541" spans="1:14" x14ac:dyDescent="0.2">
      <c r="A1541" s="96">
        <v>220051</v>
      </c>
      <c r="B1541" s="97" t="s">
        <v>1598</v>
      </c>
      <c r="C1541" s="97" t="s">
        <v>777</v>
      </c>
      <c r="D1541" s="96" t="s">
        <v>1682</v>
      </c>
      <c r="E1541" s="98">
        <v>323</v>
      </c>
      <c r="F1541" s="99">
        <v>0</v>
      </c>
      <c r="G1541" s="98">
        <v>323</v>
      </c>
      <c r="H1541" s="98">
        <v>6401</v>
      </c>
      <c r="I1541" s="99">
        <v>0</v>
      </c>
      <c r="J1541" s="98">
        <v>6401</v>
      </c>
      <c r="K1541" s="100">
        <v>5.0459999999999998E-2</v>
      </c>
      <c r="M1541">
        <f t="shared" si="48"/>
        <v>0</v>
      </c>
      <c r="N1541">
        <f t="shared" si="49"/>
        <v>0</v>
      </c>
    </row>
    <row r="1542" spans="1:14" x14ac:dyDescent="0.2">
      <c r="A1542" s="96">
        <v>220052</v>
      </c>
      <c r="B1542" s="97" t="s">
        <v>1598</v>
      </c>
      <c r="C1542" s="97" t="s">
        <v>777</v>
      </c>
      <c r="D1542" s="96" t="s">
        <v>1683</v>
      </c>
      <c r="E1542" s="98">
        <v>1646</v>
      </c>
      <c r="F1542" s="99">
        <v>343</v>
      </c>
      <c r="G1542" s="98">
        <v>1989</v>
      </c>
      <c r="H1542" s="98">
        <v>17742</v>
      </c>
      <c r="I1542" s="99">
        <v>6631</v>
      </c>
      <c r="J1542" s="98">
        <v>24373</v>
      </c>
      <c r="K1542" s="100">
        <v>8.1610000000000002E-2</v>
      </c>
      <c r="M1542">
        <f t="shared" si="48"/>
        <v>0.17244846656611362</v>
      </c>
      <c r="N1542">
        <f t="shared" si="49"/>
        <v>0.27206334878759281</v>
      </c>
    </row>
    <row r="1543" spans="1:14" x14ac:dyDescent="0.2">
      <c r="A1543" s="96">
        <v>220058</v>
      </c>
      <c r="B1543" s="97" t="s">
        <v>1598</v>
      </c>
      <c r="C1543" s="97" t="s">
        <v>777</v>
      </c>
      <c r="D1543" s="96" t="s">
        <v>1684</v>
      </c>
      <c r="E1543" s="98">
        <v>91</v>
      </c>
      <c r="F1543" s="99">
        <v>18</v>
      </c>
      <c r="G1543" s="98">
        <v>109</v>
      </c>
      <c r="H1543" s="98">
        <v>1712</v>
      </c>
      <c r="I1543" s="99">
        <v>646</v>
      </c>
      <c r="J1543" s="98">
        <v>2358</v>
      </c>
      <c r="K1543" s="100">
        <v>4.623E-2</v>
      </c>
      <c r="M1543">
        <f t="shared" si="48"/>
        <v>0.16513761467889909</v>
      </c>
      <c r="N1543">
        <f t="shared" si="49"/>
        <v>0.27396098388464801</v>
      </c>
    </row>
    <row r="1544" spans="1:14" x14ac:dyDescent="0.2">
      <c r="A1544" s="96">
        <v>220060</v>
      </c>
      <c r="B1544" s="97" t="s">
        <v>1598</v>
      </c>
      <c r="C1544" s="97" t="s">
        <v>777</v>
      </c>
      <c r="D1544" s="96" t="s">
        <v>1685</v>
      </c>
      <c r="E1544" s="98">
        <v>1080</v>
      </c>
      <c r="F1544" s="99">
        <v>0</v>
      </c>
      <c r="G1544" s="98">
        <v>1080</v>
      </c>
      <c r="H1544" s="98">
        <v>24306</v>
      </c>
      <c r="I1544" s="99">
        <v>0</v>
      </c>
      <c r="J1544" s="98">
        <v>24306</v>
      </c>
      <c r="K1544" s="100">
        <v>4.4429999999999997E-2</v>
      </c>
      <c r="M1544">
        <f t="shared" si="48"/>
        <v>0</v>
      </c>
      <c r="N1544">
        <f t="shared" si="49"/>
        <v>0</v>
      </c>
    </row>
    <row r="1545" spans="1:14" x14ac:dyDescent="0.2">
      <c r="A1545" s="96">
        <v>220062</v>
      </c>
      <c r="B1545" s="97" t="s">
        <v>168</v>
      </c>
      <c r="C1545" s="97" t="s">
        <v>777</v>
      </c>
      <c r="D1545" s="96" t="s">
        <v>1686</v>
      </c>
      <c r="E1545" s="98">
        <v>4248</v>
      </c>
      <c r="F1545" s="99">
        <v>0</v>
      </c>
      <c r="G1545" s="98">
        <v>4248</v>
      </c>
      <c r="H1545" s="98">
        <v>17133</v>
      </c>
      <c r="I1545" s="99">
        <v>0</v>
      </c>
      <c r="J1545" s="98">
        <v>17133</v>
      </c>
      <c r="K1545" s="100">
        <v>0.24793999999999999</v>
      </c>
      <c r="M1545">
        <f t="shared" si="48"/>
        <v>0</v>
      </c>
      <c r="N1545">
        <f t="shared" si="49"/>
        <v>0</v>
      </c>
    </row>
    <row r="1546" spans="1:14" x14ac:dyDescent="0.2">
      <c r="A1546" s="96">
        <v>220063</v>
      </c>
      <c r="B1546" s="97" t="s">
        <v>1598</v>
      </c>
      <c r="C1546" s="97" t="s">
        <v>777</v>
      </c>
      <c r="D1546" s="96" t="s">
        <v>1687</v>
      </c>
      <c r="E1546" s="98">
        <v>1472</v>
      </c>
      <c r="F1546" s="99">
        <v>25</v>
      </c>
      <c r="G1546" s="98">
        <v>1497</v>
      </c>
      <c r="H1546" s="98">
        <v>12897</v>
      </c>
      <c r="I1546" s="99">
        <v>851</v>
      </c>
      <c r="J1546" s="98">
        <v>13748</v>
      </c>
      <c r="K1546" s="100">
        <v>0.10889</v>
      </c>
      <c r="M1546">
        <f t="shared" si="48"/>
        <v>1.6700066800267203E-2</v>
      </c>
      <c r="N1546">
        <f t="shared" si="49"/>
        <v>6.1899912714576663E-2</v>
      </c>
    </row>
    <row r="1547" spans="1:14" x14ac:dyDescent="0.2">
      <c r="A1547" s="96">
        <v>220065</v>
      </c>
      <c r="B1547" s="97" t="s">
        <v>168</v>
      </c>
      <c r="C1547" s="97" t="s">
        <v>777</v>
      </c>
      <c r="D1547" s="96" t="s">
        <v>1688</v>
      </c>
      <c r="E1547" s="98">
        <v>499</v>
      </c>
      <c r="F1547" s="99">
        <v>0</v>
      </c>
      <c r="G1547" s="98">
        <v>499</v>
      </c>
      <c r="H1547" s="98">
        <v>7031</v>
      </c>
      <c r="I1547" s="99">
        <v>0</v>
      </c>
      <c r="J1547" s="98">
        <v>7031</v>
      </c>
      <c r="K1547" s="100">
        <v>7.0970000000000005E-2</v>
      </c>
      <c r="M1547">
        <f t="shared" si="48"/>
        <v>0</v>
      </c>
      <c r="N1547">
        <f t="shared" si="49"/>
        <v>0</v>
      </c>
    </row>
    <row r="1548" spans="1:14" x14ac:dyDescent="0.2">
      <c r="A1548" s="96">
        <v>220066</v>
      </c>
      <c r="B1548" s="97" t="s">
        <v>168</v>
      </c>
      <c r="C1548" s="97" t="s">
        <v>777</v>
      </c>
      <c r="D1548" s="96" t="s">
        <v>353</v>
      </c>
      <c r="E1548" s="98">
        <v>2733</v>
      </c>
      <c r="F1548" s="99">
        <v>0</v>
      </c>
      <c r="G1548" s="98">
        <v>2733</v>
      </c>
      <c r="H1548" s="98">
        <v>24144</v>
      </c>
      <c r="I1548" s="99">
        <v>0</v>
      </c>
      <c r="J1548" s="98">
        <v>24144</v>
      </c>
      <c r="K1548" s="100">
        <v>0.1132</v>
      </c>
      <c r="M1548">
        <f t="shared" si="48"/>
        <v>0</v>
      </c>
      <c r="N1548">
        <f t="shared" si="49"/>
        <v>0</v>
      </c>
    </row>
    <row r="1549" spans="1:14" x14ac:dyDescent="0.2">
      <c r="A1549" s="96">
        <v>220067</v>
      </c>
      <c r="B1549" s="97" t="s">
        <v>1598</v>
      </c>
      <c r="C1549" s="97" t="s">
        <v>777</v>
      </c>
      <c r="D1549" s="96" t="s">
        <v>1689</v>
      </c>
      <c r="E1549" s="98">
        <v>1225</v>
      </c>
      <c r="F1549" s="99">
        <v>90</v>
      </c>
      <c r="G1549" s="98">
        <v>1315</v>
      </c>
      <c r="H1549" s="98">
        <v>14942</v>
      </c>
      <c r="I1549" s="99">
        <v>4114</v>
      </c>
      <c r="J1549" s="98">
        <v>19056</v>
      </c>
      <c r="K1549" s="100">
        <v>6.9010000000000002E-2</v>
      </c>
      <c r="M1549">
        <f t="shared" si="48"/>
        <v>6.8441064638783272E-2</v>
      </c>
      <c r="N1549">
        <f t="shared" si="49"/>
        <v>0.21589000839630562</v>
      </c>
    </row>
    <row r="1550" spans="1:14" x14ac:dyDescent="0.2">
      <c r="A1550" s="96">
        <v>220070</v>
      </c>
      <c r="B1550" s="97" t="s">
        <v>1598</v>
      </c>
      <c r="C1550" s="97" t="s">
        <v>777</v>
      </c>
      <c r="D1550" s="96" t="s">
        <v>1690</v>
      </c>
      <c r="E1550" s="98">
        <v>1907</v>
      </c>
      <c r="F1550" s="99">
        <v>0</v>
      </c>
      <c r="G1550" s="98">
        <v>1907</v>
      </c>
      <c r="H1550" s="98">
        <v>38052</v>
      </c>
      <c r="I1550" s="99">
        <v>5457</v>
      </c>
      <c r="J1550" s="98">
        <v>43509</v>
      </c>
      <c r="K1550" s="100">
        <v>4.3830000000000001E-2</v>
      </c>
      <c r="M1550">
        <f t="shared" si="48"/>
        <v>0</v>
      </c>
      <c r="N1550">
        <f t="shared" si="49"/>
        <v>0.12542232641522444</v>
      </c>
    </row>
    <row r="1551" spans="1:14" x14ac:dyDescent="0.2">
      <c r="A1551" s="96">
        <v>220071</v>
      </c>
      <c r="B1551" s="97" t="s">
        <v>1598</v>
      </c>
      <c r="C1551" s="97" t="s">
        <v>777</v>
      </c>
      <c r="D1551" s="96" t="s">
        <v>1691</v>
      </c>
      <c r="E1551" s="98">
        <v>7645</v>
      </c>
      <c r="F1551" s="99">
        <v>154</v>
      </c>
      <c r="G1551" s="98">
        <v>7799</v>
      </c>
      <c r="H1551" s="98">
        <v>113669</v>
      </c>
      <c r="I1551" s="99">
        <v>5417</v>
      </c>
      <c r="J1551" s="98">
        <v>119086</v>
      </c>
      <c r="K1551" s="100">
        <v>6.5490000000000007E-2</v>
      </c>
      <c r="M1551">
        <f t="shared" si="48"/>
        <v>1.9746121297602257E-2</v>
      </c>
      <c r="N1551">
        <f t="shared" si="49"/>
        <v>4.5488134625396776E-2</v>
      </c>
    </row>
    <row r="1552" spans="1:14" x14ac:dyDescent="0.2">
      <c r="A1552" s="96">
        <v>220073</v>
      </c>
      <c r="B1552" s="97" t="s">
        <v>1598</v>
      </c>
      <c r="C1552" s="97" t="s">
        <v>777</v>
      </c>
      <c r="D1552" s="96" t="s">
        <v>1692</v>
      </c>
      <c r="E1552" s="98">
        <v>1177</v>
      </c>
      <c r="F1552" s="99">
        <v>0</v>
      </c>
      <c r="G1552" s="98">
        <v>1177</v>
      </c>
      <c r="H1552" s="98">
        <v>15512</v>
      </c>
      <c r="I1552" s="99">
        <v>0</v>
      </c>
      <c r="J1552" s="98">
        <v>15512</v>
      </c>
      <c r="K1552" s="100">
        <v>7.5880000000000003E-2</v>
      </c>
      <c r="M1552">
        <f t="shared" si="48"/>
        <v>0</v>
      </c>
      <c r="N1552">
        <f t="shared" si="49"/>
        <v>0</v>
      </c>
    </row>
    <row r="1553" spans="1:14" x14ac:dyDescent="0.2">
      <c r="A1553" s="96">
        <v>220074</v>
      </c>
      <c r="B1553" s="97" t="s">
        <v>1598</v>
      </c>
      <c r="C1553" s="97" t="s">
        <v>777</v>
      </c>
      <c r="D1553" s="96" t="s">
        <v>1693</v>
      </c>
      <c r="E1553" s="98">
        <v>10158</v>
      </c>
      <c r="F1553" s="99">
        <v>1221</v>
      </c>
      <c r="G1553" s="98">
        <v>11379</v>
      </c>
      <c r="H1553" s="98">
        <v>109058</v>
      </c>
      <c r="I1553" s="99">
        <v>12506</v>
      </c>
      <c r="J1553" s="98">
        <v>121564</v>
      </c>
      <c r="K1553" s="100">
        <v>9.3609999999999999E-2</v>
      </c>
      <c r="M1553">
        <f t="shared" si="48"/>
        <v>0.10730292644344845</v>
      </c>
      <c r="N1553">
        <f t="shared" si="49"/>
        <v>0.102875851403376</v>
      </c>
    </row>
    <row r="1554" spans="1:14" x14ac:dyDescent="0.2">
      <c r="A1554" s="96">
        <v>220075</v>
      </c>
      <c r="B1554" s="97" t="s">
        <v>1598</v>
      </c>
      <c r="C1554" s="97" t="s">
        <v>777</v>
      </c>
      <c r="D1554" s="96" t="s">
        <v>1694</v>
      </c>
      <c r="E1554" s="98">
        <v>91</v>
      </c>
      <c r="F1554" s="99">
        <v>0</v>
      </c>
      <c r="G1554" s="98">
        <v>91</v>
      </c>
      <c r="H1554" s="98">
        <v>1346</v>
      </c>
      <c r="I1554" s="99">
        <v>200</v>
      </c>
      <c r="J1554" s="98">
        <v>1546</v>
      </c>
      <c r="K1554" s="100">
        <v>5.8860000000000003E-2</v>
      </c>
      <c r="M1554">
        <f t="shared" si="48"/>
        <v>0</v>
      </c>
      <c r="N1554">
        <f t="shared" si="49"/>
        <v>0.12936610608020699</v>
      </c>
    </row>
    <row r="1555" spans="1:14" x14ac:dyDescent="0.2">
      <c r="A1555" s="96">
        <v>220077</v>
      </c>
      <c r="B1555" s="97" t="s">
        <v>168</v>
      </c>
      <c r="C1555" s="97" t="s">
        <v>777</v>
      </c>
      <c r="D1555" s="96" t="s">
        <v>1695</v>
      </c>
      <c r="E1555" s="98">
        <v>7251</v>
      </c>
      <c r="F1555" s="99">
        <v>998</v>
      </c>
      <c r="G1555" s="98">
        <v>8249</v>
      </c>
      <c r="H1555" s="98">
        <v>65773</v>
      </c>
      <c r="I1555" s="99">
        <v>10458</v>
      </c>
      <c r="J1555" s="98">
        <v>76231</v>
      </c>
      <c r="K1555" s="100">
        <v>0.10821</v>
      </c>
      <c r="M1555">
        <f t="shared" si="48"/>
        <v>0.12098436174081707</v>
      </c>
      <c r="N1555">
        <f t="shared" si="49"/>
        <v>0.13718828298198896</v>
      </c>
    </row>
    <row r="1556" spans="1:14" x14ac:dyDescent="0.2">
      <c r="A1556" s="96">
        <v>220080</v>
      </c>
      <c r="B1556" s="97" t="s">
        <v>1598</v>
      </c>
      <c r="C1556" s="97" t="s">
        <v>777</v>
      </c>
      <c r="D1556" s="96" t="s">
        <v>1696</v>
      </c>
      <c r="E1556" s="98">
        <v>1455</v>
      </c>
      <c r="F1556" s="99">
        <v>229</v>
      </c>
      <c r="G1556" s="98">
        <v>1684</v>
      </c>
      <c r="H1556" s="98">
        <v>19666</v>
      </c>
      <c r="I1556" s="99">
        <v>1387</v>
      </c>
      <c r="J1556" s="98">
        <v>21053</v>
      </c>
      <c r="K1556" s="100">
        <v>7.9990000000000006E-2</v>
      </c>
      <c r="M1556">
        <f t="shared" si="48"/>
        <v>0.13598574821852732</v>
      </c>
      <c r="N1556">
        <f t="shared" si="49"/>
        <v>6.5881347076426164E-2</v>
      </c>
    </row>
    <row r="1557" spans="1:14" x14ac:dyDescent="0.2">
      <c r="A1557" s="96">
        <v>220082</v>
      </c>
      <c r="B1557" s="97" t="s">
        <v>776</v>
      </c>
      <c r="C1557" s="97" t="s">
        <v>777</v>
      </c>
      <c r="D1557" s="96" t="s">
        <v>1697</v>
      </c>
      <c r="E1557" s="98">
        <v>1977</v>
      </c>
      <c r="F1557" s="99">
        <v>0</v>
      </c>
      <c r="G1557" s="98">
        <v>1977</v>
      </c>
      <c r="H1557" s="98">
        <v>16580</v>
      </c>
      <c r="I1557" s="99">
        <v>0</v>
      </c>
      <c r="J1557" s="98">
        <v>16580</v>
      </c>
      <c r="K1557" s="100">
        <v>0.11924</v>
      </c>
      <c r="M1557">
        <f t="shared" si="48"/>
        <v>0</v>
      </c>
      <c r="N1557">
        <f t="shared" si="49"/>
        <v>0</v>
      </c>
    </row>
    <row r="1558" spans="1:14" x14ac:dyDescent="0.2">
      <c r="A1558" s="96">
        <v>220083</v>
      </c>
      <c r="B1558" s="97" t="s">
        <v>1598</v>
      </c>
      <c r="C1558" s="97" t="s">
        <v>777</v>
      </c>
      <c r="D1558" s="96" t="s">
        <v>1698</v>
      </c>
      <c r="E1558" s="98">
        <v>136</v>
      </c>
      <c r="F1558" s="99">
        <v>0</v>
      </c>
      <c r="G1558" s="98">
        <v>136</v>
      </c>
      <c r="H1558" s="98">
        <v>5402</v>
      </c>
      <c r="I1558" s="99">
        <v>0</v>
      </c>
      <c r="J1558" s="98">
        <v>5402</v>
      </c>
      <c r="K1558" s="100">
        <v>2.5180000000000001E-2</v>
      </c>
      <c r="M1558">
        <f t="shared" si="48"/>
        <v>0</v>
      </c>
      <c r="N1558">
        <f t="shared" si="49"/>
        <v>0</v>
      </c>
    </row>
    <row r="1559" spans="1:14" x14ac:dyDescent="0.2">
      <c r="A1559" s="96">
        <v>220084</v>
      </c>
      <c r="B1559" s="97" t="s">
        <v>1598</v>
      </c>
      <c r="C1559" s="97" t="s">
        <v>777</v>
      </c>
      <c r="D1559" s="96" t="s">
        <v>1699</v>
      </c>
      <c r="E1559" s="98">
        <v>365</v>
      </c>
      <c r="F1559" s="99">
        <v>0</v>
      </c>
      <c r="G1559" s="98">
        <v>365</v>
      </c>
      <c r="H1559" s="98">
        <v>14663</v>
      </c>
      <c r="I1559" s="99">
        <v>0</v>
      </c>
      <c r="J1559" s="98">
        <v>14663</v>
      </c>
      <c r="K1559" s="100">
        <v>2.4889999999999999E-2</v>
      </c>
      <c r="M1559">
        <f t="shared" si="48"/>
        <v>0</v>
      </c>
      <c r="N1559">
        <f t="shared" si="49"/>
        <v>0</v>
      </c>
    </row>
    <row r="1560" spans="1:14" x14ac:dyDescent="0.2">
      <c r="A1560" s="96">
        <v>220086</v>
      </c>
      <c r="B1560" s="97" t="s">
        <v>1598</v>
      </c>
      <c r="C1560" s="97" t="s">
        <v>777</v>
      </c>
      <c r="D1560" s="96" t="s">
        <v>1700</v>
      </c>
      <c r="E1560" s="98">
        <v>6872</v>
      </c>
      <c r="F1560" s="99">
        <v>1015</v>
      </c>
      <c r="G1560" s="98">
        <v>7887</v>
      </c>
      <c r="H1560" s="98">
        <v>67341</v>
      </c>
      <c r="I1560" s="99">
        <v>9368</v>
      </c>
      <c r="J1560" s="98">
        <v>76709</v>
      </c>
      <c r="K1560" s="100">
        <v>0.10281999999999999</v>
      </c>
      <c r="M1560">
        <f t="shared" si="48"/>
        <v>0.12869278559655128</v>
      </c>
      <c r="N1560">
        <f t="shared" si="49"/>
        <v>0.12212387073224784</v>
      </c>
    </row>
    <row r="1561" spans="1:14" x14ac:dyDescent="0.2">
      <c r="A1561" s="96">
        <v>220088</v>
      </c>
      <c r="B1561" s="97" t="s">
        <v>1598</v>
      </c>
      <c r="C1561" s="97" t="s">
        <v>777</v>
      </c>
      <c r="D1561" s="96" t="s">
        <v>1701</v>
      </c>
      <c r="E1561" s="98">
        <v>565</v>
      </c>
      <c r="F1561" s="99">
        <v>0</v>
      </c>
      <c r="G1561" s="98">
        <v>565</v>
      </c>
      <c r="H1561" s="98">
        <v>14244</v>
      </c>
      <c r="I1561" s="99">
        <v>0</v>
      </c>
      <c r="J1561" s="98">
        <v>14244</v>
      </c>
      <c r="K1561" s="100">
        <v>3.9669999999999997E-2</v>
      </c>
      <c r="M1561">
        <f t="shared" si="48"/>
        <v>0</v>
      </c>
      <c r="N1561">
        <f t="shared" si="49"/>
        <v>0</v>
      </c>
    </row>
    <row r="1562" spans="1:14" x14ac:dyDescent="0.2">
      <c r="A1562" s="96">
        <v>220090</v>
      </c>
      <c r="B1562" s="97" t="s">
        <v>168</v>
      </c>
      <c r="C1562" s="97" t="s">
        <v>777</v>
      </c>
      <c r="D1562" s="96" t="s">
        <v>1702</v>
      </c>
      <c r="E1562" s="98">
        <v>687</v>
      </c>
      <c r="F1562" s="99">
        <v>0</v>
      </c>
      <c r="G1562" s="98">
        <v>687</v>
      </c>
      <c r="H1562" s="98">
        <v>17888</v>
      </c>
      <c r="I1562" s="99">
        <v>3091</v>
      </c>
      <c r="J1562" s="98">
        <v>20979</v>
      </c>
      <c r="K1562" s="100">
        <v>3.2750000000000001E-2</v>
      </c>
      <c r="M1562">
        <f t="shared" si="48"/>
        <v>0</v>
      </c>
      <c r="N1562">
        <f t="shared" si="49"/>
        <v>0.14733781400448068</v>
      </c>
    </row>
    <row r="1563" spans="1:14" x14ac:dyDescent="0.2">
      <c r="A1563" s="96">
        <v>220095</v>
      </c>
      <c r="B1563" s="97" t="s">
        <v>1598</v>
      </c>
      <c r="C1563" s="97" t="s">
        <v>777</v>
      </c>
      <c r="D1563" s="96" t="s">
        <v>1703</v>
      </c>
      <c r="E1563" s="98">
        <v>820</v>
      </c>
      <c r="F1563" s="99">
        <v>0</v>
      </c>
      <c r="G1563" s="98">
        <v>820</v>
      </c>
      <c r="H1563" s="98">
        <v>6436</v>
      </c>
      <c r="I1563" s="99">
        <v>0</v>
      </c>
      <c r="J1563" s="98">
        <v>6436</v>
      </c>
      <c r="K1563" s="100">
        <v>0.12741</v>
      </c>
      <c r="M1563">
        <f t="shared" si="48"/>
        <v>0</v>
      </c>
      <c r="N1563">
        <f t="shared" si="49"/>
        <v>0</v>
      </c>
    </row>
    <row r="1564" spans="1:14" x14ac:dyDescent="0.2">
      <c r="A1564" s="96">
        <v>220098</v>
      </c>
      <c r="B1564" s="97" t="s">
        <v>168</v>
      </c>
      <c r="C1564" s="97" t="s">
        <v>777</v>
      </c>
      <c r="D1564" s="96" t="s">
        <v>1704</v>
      </c>
      <c r="E1564" s="98">
        <v>218</v>
      </c>
      <c r="F1564" s="99">
        <v>0</v>
      </c>
      <c r="G1564" s="98">
        <v>218</v>
      </c>
      <c r="H1564" s="98">
        <v>4726</v>
      </c>
      <c r="I1564" s="99">
        <v>0</v>
      </c>
      <c r="J1564" s="98">
        <v>4726</v>
      </c>
      <c r="K1564" s="100">
        <v>4.6129999999999997E-2</v>
      </c>
      <c r="M1564">
        <f t="shared" si="48"/>
        <v>0</v>
      </c>
      <c r="N1564">
        <f t="shared" si="49"/>
        <v>0</v>
      </c>
    </row>
    <row r="1565" spans="1:14" x14ac:dyDescent="0.2">
      <c r="A1565" s="96">
        <v>220100</v>
      </c>
      <c r="B1565" s="97" t="s">
        <v>1598</v>
      </c>
      <c r="C1565" s="97" t="s">
        <v>777</v>
      </c>
      <c r="D1565" s="96" t="s">
        <v>1221</v>
      </c>
      <c r="E1565" s="98">
        <v>1206</v>
      </c>
      <c r="F1565" s="99">
        <v>0</v>
      </c>
      <c r="G1565" s="98">
        <v>1206</v>
      </c>
      <c r="H1565" s="98">
        <v>36191</v>
      </c>
      <c r="I1565" s="99">
        <v>0</v>
      </c>
      <c r="J1565" s="98">
        <v>36191</v>
      </c>
      <c r="K1565" s="100">
        <v>3.3320000000000002E-2</v>
      </c>
      <c r="M1565">
        <f t="shared" si="48"/>
        <v>0</v>
      </c>
      <c r="N1565">
        <f t="shared" si="49"/>
        <v>0</v>
      </c>
    </row>
    <row r="1566" spans="1:14" x14ac:dyDescent="0.2">
      <c r="A1566" s="96">
        <v>220101</v>
      </c>
      <c r="B1566" s="97" t="s">
        <v>168</v>
      </c>
      <c r="C1566" s="97" t="s">
        <v>777</v>
      </c>
      <c r="D1566" s="96" t="s">
        <v>1705</v>
      </c>
      <c r="E1566" s="98">
        <v>929</v>
      </c>
      <c r="F1566" s="99">
        <v>95</v>
      </c>
      <c r="G1566" s="98">
        <v>1024</v>
      </c>
      <c r="H1566" s="98">
        <v>20564</v>
      </c>
      <c r="I1566" s="99">
        <v>1475</v>
      </c>
      <c r="J1566" s="98">
        <v>22039</v>
      </c>
      <c r="K1566" s="100">
        <v>4.6460000000000001E-2</v>
      </c>
      <c r="M1566">
        <f t="shared" si="48"/>
        <v>9.27734375E-2</v>
      </c>
      <c r="N1566">
        <f t="shared" si="49"/>
        <v>6.6926811561323116E-2</v>
      </c>
    </row>
    <row r="1567" spans="1:14" x14ac:dyDescent="0.2">
      <c r="A1567" s="96">
        <v>220105</v>
      </c>
      <c r="B1567" s="97" t="s">
        <v>168</v>
      </c>
      <c r="C1567" s="97" t="s">
        <v>777</v>
      </c>
      <c r="D1567" s="96" t="s">
        <v>1706</v>
      </c>
      <c r="E1567" s="98">
        <v>636</v>
      </c>
      <c r="F1567" s="99">
        <v>0</v>
      </c>
      <c r="G1567" s="98">
        <v>636</v>
      </c>
      <c r="H1567" s="98">
        <v>20356</v>
      </c>
      <c r="I1567" s="99">
        <v>0</v>
      </c>
      <c r="J1567" s="98">
        <v>20356</v>
      </c>
      <c r="K1567" s="100">
        <v>3.124E-2</v>
      </c>
      <c r="M1567">
        <f t="shared" si="48"/>
        <v>0</v>
      </c>
      <c r="N1567">
        <f t="shared" si="49"/>
        <v>0</v>
      </c>
    </row>
    <row r="1568" spans="1:14" x14ac:dyDescent="0.2">
      <c r="A1568" s="96">
        <v>220108</v>
      </c>
      <c r="B1568" s="97" t="s">
        <v>1598</v>
      </c>
      <c r="C1568" s="97" t="s">
        <v>777</v>
      </c>
      <c r="D1568" s="96" t="s">
        <v>1707</v>
      </c>
      <c r="E1568" s="98">
        <v>355</v>
      </c>
      <c r="F1568" s="99">
        <v>0</v>
      </c>
      <c r="G1568" s="98">
        <v>355</v>
      </c>
      <c r="H1568" s="98">
        <v>13076</v>
      </c>
      <c r="I1568" s="99">
        <v>0</v>
      </c>
      <c r="J1568" s="98">
        <v>13076</v>
      </c>
      <c r="K1568" s="100">
        <v>2.7150000000000001E-2</v>
      </c>
      <c r="M1568">
        <f t="shared" si="48"/>
        <v>0</v>
      </c>
      <c r="N1568">
        <f t="shared" si="49"/>
        <v>0</v>
      </c>
    </row>
    <row r="1569" spans="1:14" x14ac:dyDescent="0.2">
      <c r="A1569" s="96">
        <v>220110</v>
      </c>
      <c r="B1569" s="97" t="s">
        <v>1598</v>
      </c>
      <c r="C1569" s="97" t="s">
        <v>777</v>
      </c>
      <c r="D1569" s="96" t="s">
        <v>1708</v>
      </c>
      <c r="E1569" s="98">
        <v>6259</v>
      </c>
      <c r="F1569" s="99">
        <v>300</v>
      </c>
      <c r="G1569" s="98">
        <v>6559</v>
      </c>
      <c r="H1569" s="98">
        <v>73873</v>
      </c>
      <c r="I1569" s="99">
        <v>10627</v>
      </c>
      <c r="J1569" s="98">
        <v>84500</v>
      </c>
      <c r="K1569" s="100">
        <v>7.7619999999999995E-2</v>
      </c>
      <c r="M1569">
        <f t="shared" si="48"/>
        <v>4.5738679676779997E-2</v>
      </c>
      <c r="N1569">
        <f t="shared" si="49"/>
        <v>0.12576331360946746</v>
      </c>
    </row>
    <row r="1570" spans="1:14" x14ac:dyDescent="0.2">
      <c r="A1570" s="96">
        <v>220111</v>
      </c>
      <c r="B1570" s="97" t="s">
        <v>1598</v>
      </c>
      <c r="C1570" s="97" t="s">
        <v>777</v>
      </c>
      <c r="D1570" s="96" t="s">
        <v>1709</v>
      </c>
      <c r="E1570" s="98">
        <v>1901</v>
      </c>
      <c r="F1570" s="99">
        <v>440</v>
      </c>
      <c r="G1570" s="98">
        <v>2341</v>
      </c>
      <c r="H1570" s="98">
        <v>24363</v>
      </c>
      <c r="I1570" s="99">
        <v>4444</v>
      </c>
      <c r="J1570" s="98">
        <v>28807</v>
      </c>
      <c r="K1570" s="100">
        <v>8.1259999999999999E-2</v>
      </c>
      <c r="M1570">
        <f t="shared" si="48"/>
        <v>0.18795386586928664</v>
      </c>
      <c r="N1570">
        <f t="shared" si="49"/>
        <v>0.15426805984656508</v>
      </c>
    </row>
    <row r="1571" spans="1:14" x14ac:dyDescent="0.2">
      <c r="A1571" s="96">
        <v>220116</v>
      </c>
      <c r="B1571" s="97" t="s">
        <v>1598</v>
      </c>
      <c r="C1571" s="97" t="s">
        <v>777</v>
      </c>
      <c r="D1571" s="96" t="s">
        <v>1710</v>
      </c>
      <c r="E1571" s="98">
        <v>3906</v>
      </c>
      <c r="F1571" s="99">
        <v>202</v>
      </c>
      <c r="G1571" s="98">
        <v>4108</v>
      </c>
      <c r="H1571" s="98">
        <v>24339</v>
      </c>
      <c r="I1571" s="99">
        <v>2828</v>
      </c>
      <c r="J1571" s="98">
        <v>27167</v>
      </c>
      <c r="K1571" s="100">
        <v>0.15121000000000001</v>
      </c>
      <c r="M1571">
        <f t="shared" si="48"/>
        <v>4.9172346640701074E-2</v>
      </c>
      <c r="N1571">
        <f t="shared" si="49"/>
        <v>0.1040968822468436</v>
      </c>
    </row>
    <row r="1572" spans="1:14" x14ac:dyDescent="0.2">
      <c r="A1572" s="96">
        <v>220119</v>
      </c>
      <c r="B1572" s="97" t="s">
        <v>1598</v>
      </c>
      <c r="C1572" s="97" t="s">
        <v>777</v>
      </c>
      <c r="D1572" s="96" t="s">
        <v>1711</v>
      </c>
      <c r="E1572" s="98">
        <v>1404</v>
      </c>
      <c r="F1572" s="99">
        <v>88</v>
      </c>
      <c r="G1572" s="98">
        <v>1492</v>
      </c>
      <c r="H1572" s="98">
        <v>14097</v>
      </c>
      <c r="I1572" s="99">
        <v>3176</v>
      </c>
      <c r="J1572" s="98">
        <v>17273</v>
      </c>
      <c r="K1572" s="100">
        <v>8.6379999999999998E-2</v>
      </c>
      <c r="M1572">
        <f t="shared" si="48"/>
        <v>5.8981233243967826E-2</v>
      </c>
      <c r="N1572">
        <f t="shared" si="49"/>
        <v>0.18387078098766862</v>
      </c>
    </row>
    <row r="1573" spans="1:14" x14ac:dyDescent="0.2">
      <c r="A1573" s="96">
        <v>220126</v>
      </c>
      <c r="B1573" s="97" t="s">
        <v>1598</v>
      </c>
      <c r="C1573" s="97" t="s">
        <v>777</v>
      </c>
      <c r="D1573" s="96" t="s">
        <v>1712</v>
      </c>
      <c r="E1573" s="98">
        <v>1183</v>
      </c>
      <c r="F1573" s="99">
        <v>0</v>
      </c>
      <c r="G1573" s="98">
        <v>1183</v>
      </c>
      <c r="H1573" s="98">
        <v>24330</v>
      </c>
      <c r="I1573" s="99">
        <v>71</v>
      </c>
      <c r="J1573" s="98">
        <v>24401</v>
      </c>
      <c r="K1573" s="100">
        <v>4.8480000000000002E-2</v>
      </c>
      <c r="M1573">
        <f t="shared" si="48"/>
        <v>0</v>
      </c>
      <c r="N1573">
        <f t="shared" si="49"/>
        <v>2.909716814884636E-3</v>
      </c>
    </row>
    <row r="1574" spans="1:14" x14ac:dyDescent="0.2">
      <c r="A1574" s="96">
        <v>220135</v>
      </c>
      <c r="B1574" s="97" t="s">
        <v>1598</v>
      </c>
      <c r="C1574" s="97" t="s">
        <v>777</v>
      </c>
      <c r="D1574" s="96" t="s">
        <v>1713</v>
      </c>
      <c r="E1574" s="98">
        <v>588</v>
      </c>
      <c r="F1574" s="99">
        <v>0</v>
      </c>
      <c r="G1574" s="98">
        <v>588</v>
      </c>
      <c r="H1574" s="98">
        <v>15701</v>
      </c>
      <c r="I1574" s="99">
        <v>0</v>
      </c>
      <c r="J1574" s="98">
        <v>15701</v>
      </c>
      <c r="K1574" s="100">
        <v>3.7449999999999997E-2</v>
      </c>
      <c r="M1574">
        <f t="shared" si="48"/>
        <v>0</v>
      </c>
      <c r="N1574">
        <f t="shared" si="49"/>
        <v>0</v>
      </c>
    </row>
    <row r="1575" spans="1:14" x14ac:dyDescent="0.2">
      <c r="A1575" s="96">
        <v>220162</v>
      </c>
      <c r="B1575" s="97" t="s">
        <v>776</v>
      </c>
      <c r="C1575" s="97" t="s">
        <v>777</v>
      </c>
      <c r="D1575" s="96" t="s">
        <v>1714</v>
      </c>
      <c r="E1575" s="98">
        <v>187</v>
      </c>
      <c r="F1575" s="99">
        <v>0</v>
      </c>
      <c r="G1575" s="98">
        <v>187</v>
      </c>
      <c r="H1575" s="98">
        <v>1675</v>
      </c>
      <c r="I1575" s="99">
        <v>0</v>
      </c>
      <c r="J1575" s="98">
        <v>1675</v>
      </c>
      <c r="K1575" s="100">
        <v>0.11164</v>
      </c>
      <c r="M1575">
        <f t="shared" si="48"/>
        <v>0</v>
      </c>
      <c r="N1575">
        <f t="shared" si="49"/>
        <v>0</v>
      </c>
    </row>
    <row r="1576" spans="1:14" x14ac:dyDescent="0.2">
      <c r="A1576" s="96">
        <v>220163</v>
      </c>
      <c r="B1576" s="97" t="s">
        <v>1598</v>
      </c>
      <c r="C1576" s="97" t="s">
        <v>777</v>
      </c>
      <c r="D1576" s="96" t="s">
        <v>1715</v>
      </c>
      <c r="E1576" s="98">
        <v>6035</v>
      </c>
      <c r="F1576" s="99">
        <v>486</v>
      </c>
      <c r="G1576" s="98">
        <v>6521</v>
      </c>
      <c r="H1576" s="98">
        <v>64502</v>
      </c>
      <c r="I1576" s="99">
        <v>13836</v>
      </c>
      <c r="J1576" s="98">
        <v>78338</v>
      </c>
      <c r="K1576" s="100">
        <v>8.3239999999999995E-2</v>
      </c>
      <c r="M1576">
        <f t="shared" si="48"/>
        <v>7.4528446557276487E-2</v>
      </c>
      <c r="N1576">
        <f t="shared" si="49"/>
        <v>0.17661926523526258</v>
      </c>
    </row>
    <row r="1577" spans="1:14" x14ac:dyDescent="0.2">
      <c r="A1577" s="96">
        <v>220171</v>
      </c>
      <c r="B1577" s="97" t="s">
        <v>1598</v>
      </c>
      <c r="C1577" s="97" t="s">
        <v>777</v>
      </c>
      <c r="D1577" s="96" t="s">
        <v>1716</v>
      </c>
      <c r="E1577" s="98">
        <v>1530</v>
      </c>
      <c r="F1577" s="99">
        <v>79</v>
      </c>
      <c r="G1577" s="98">
        <v>1609</v>
      </c>
      <c r="H1577" s="98">
        <v>45312</v>
      </c>
      <c r="I1577" s="99">
        <v>11915</v>
      </c>
      <c r="J1577" s="98">
        <v>57227</v>
      </c>
      <c r="K1577" s="100">
        <v>2.8119999999999999E-2</v>
      </c>
      <c r="M1577">
        <f t="shared" si="48"/>
        <v>4.9098819142324425E-2</v>
      </c>
      <c r="N1577">
        <f t="shared" si="49"/>
        <v>0.20820591678753037</v>
      </c>
    </row>
    <row r="1578" spans="1:14" x14ac:dyDescent="0.2">
      <c r="A1578" s="96">
        <v>220174</v>
      </c>
      <c r="B1578" s="97" t="s">
        <v>1598</v>
      </c>
      <c r="C1578" s="97" t="s">
        <v>777</v>
      </c>
      <c r="D1578" s="96" t="s">
        <v>1717</v>
      </c>
      <c r="E1578" s="98">
        <v>550</v>
      </c>
      <c r="F1578" s="99">
        <v>68</v>
      </c>
      <c r="G1578" s="98">
        <v>618</v>
      </c>
      <c r="H1578" s="98">
        <v>10822</v>
      </c>
      <c r="I1578" s="99">
        <v>406</v>
      </c>
      <c r="J1578" s="98">
        <v>11228</v>
      </c>
      <c r="K1578" s="100">
        <v>5.5039999999999999E-2</v>
      </c>
      <c r="M1578">
        <f t="shared" si="48"/>
        <v>0.11003236245954692</v>
      </c>
      <c r="N1578">
        <f t="shared" si="49"/>
        <v>3.6159600997506237E-2</v>
      </c>
    </row>
    <row r="1579" spans="1:14" x14ac:dyDescent="0.2">
      <c r="A1579" s="96">
        <v>220175</v>
      </c>
      <c r="B1579" s="97" t="s">
        <v>168</v>
      </c>
      <c r="C1579" s="97" t="s">
        <v>777</v>
      </c>
      <c r="D1579" s="96" t="s">
        <v>1718</v>
      </c>
      <c r="E1579" s="98">
        <v>1195</v>
      </c>
      <c r="F1579" s="99">
        <v>47</v>
      </c>
      <c r="G1579" s="98">
        <v>1242</v>
      </c>
      <c r="H1579" s="98">
        <v>24371</v>
      </c>
      <c r="I1579" s="99">
        <v>4856</v>
      </c>
      <c r="J1579" s="98">
        <v>29227</v>
      </c>
      <c r="K1579" s="100">
        <v>4.249E-2</v>
      </c>
      <c r="M1579">
        <f t="shared" si="48"/>
        <v>3.7842190016103061E-2</v>
      </c>
      <c r="N1579">
        <f t="shared" si="49"/>
        <v>0.16614774010332911</v>
      </c>
    </row>
    <row r="1580" spans="1:14" x14ac:dyDescent="0.2">
      <c r="A1580" s="96">
        <v>220176</v>
      </c>
      <c r="B1580" s="97" t="s">
        <v>168</v>
      </c>
      <c r="C1580" s="97" t="s">
        <v>777</v>
      </c>
      <c r="D1580" s="96" t="s">
        <v>1719</v>
      </c>
      <c r="E1580" s="98">
        <v>1801</v>
      </c>
      <c r="F1580" s="99">
        <v>161</v>
      </c>
      <c r="G1580" s="98">
        <v>1962</v>
      </c>
      <c r="H1580" s="98">
        <v>17688</v>
      </c>
      <c r="I1580" s="99">
        <v>23302</v>
      </c>
      <c r="J1580" s="98">
        <v>40990</v>
      </c>
      <c r="K1580" s="100">
        <v>4.7870000000000003E-2</v>
      </c>
      <c r="M1580">
        <f t="shared" si="48"/>
        <v>8.205912334352701E-2</v>
      </c>
      <c r="N1580">
        <f t="shared" si="49"/>
        <v>0.56848011710173219</v>
      </c>
    </row>
    <row r="1581" spans="1:14" x14ac:dyDescent="0.2">
      <c r="A1581" s="96">
        <v>230002</v>
      </c>
      <c r="B1581" s="97" t="s">
        <v>1720</v>
      </c>
      <c r="C1581" s="97" t="s">
        <v>1142</v>
      </c>
      <c r="D1581" s="96" t="s">
        <v>1721</v>
      </c>
      <c r="E1581" s="98">
        <v>1295</v>
      </c>
      <c r="F1581" s="99">
        <v>0</v>
      </c>
      <c r="G1581" s="98">
        <v>1295</v>
      </c>
      <c r="H1581" s="98">
        <v>41999</v>
      </c>
      <c r="I1581" s="99">
        <v>3</v>
      </c>
      <c r="J1581" s="98">
        <v>42002</v>
      </c>
      <c r="K1581" s="100">
        <v>3.083E-2</v>
      </c>
      <c r="M1581">
        <f t="shared" si="48"/>
        <v>0</v>
      </c>
      <c r="N1581">
        <f t="shared" si="49"/>
        <v>7.1425170229989042E-5</v>
      </c>
    </row>
    <row r="1582" spans="1:14" x14ac:dyDescent="0.2">
      <c r="A1582" s="96">
        <v>230003</v>
      </c>
      <c r="B1582" s="97" t="s">
        <v>1720</v>
      </c>
      <c r="C1582" s="97" t="s">
        <v>1142</v>
      </c>
      <c r="D1582" s="96" t="s">
        <v>1722</v>
      </c>
      <c r="E1582" s="98">
        <v>109</v>
      </c>
      <c r="F1582" s="99">
        <v>4</v>
      </c>
      <c r="G1582" s="98">
        <v>113</v>
      </c>
      <c r="H1582" s="98">
        <v>3219</v>
      </c>
      <c r="I1582" s="99">
        <v>996</v>
      </c>
      <c r="J1582" s="98">
        <v>4215</v>
      </c>
      <c r="K1582" s="100">
        <v>2.681E-2</v>
      </c>
      <c r="M1582">
        <f t="shared" si="48"/>
        <v>3.5398230088495575E-2</v>
      </c>
      <c r="N1582">
        <f t="shared" si="49"/>
        <v>0.23629893238434163</v>
      </c>
    </row>
    <row r="1583" spans="1:14" x14ac:dyDescent="0.2">
      <c r="A1583" s="96">
        <v>230004</v>
      </c>
      <c r="B1583" s="97" t="s">
        <v>1720</v>
      </c>
      <c r="C1583" s="97" t="s">
        <v>1142</v>
      </c>
      <c r="D1583" s="96" t="s">
        <v>1723</v>
      </c>
      <c r="E1583" s="98">
        <v>1715</v>
      </c>
      <c r="F1583" s="99">
        <v>93</v>
      </c>
      <c r="G1583" s="98">
        <v>1808</v>
      </c>
      <c r="H1583" s="98">
        <v>23103</v>
      </c>
      <c r="I1583" s="99">
        <v>3377</v>
      </c>
      <c r="J1583" s="98">
        <v>26480</v>
      </c>
      <c r="K1583" s="100">
        <v>6.8279999999999993E-2</v>
      </c>
      <c r="M1583">
        <f t="shared" si="48"/>
        <v>5.1438053097345129E-2</v>
      </c>
      <c r="N1583">
        <f t="shared" si="49"/>
        <v>0.12753021148036253</v>
      </c>
    </row>
    <row r="1584" spans="1:14" x14ac:dyDescent="0.2">
      <c r="A1584" s="96">
        <v>230005</v>
      </c>
      <c r="B1584" s="97" t="s">
        <v>1720</v>
      </c>
      <c r="C1584" s="97" t="s">
        <v>1142</v>
      </c>
      <c r="D1584" s="96" t="s">
        <v>1724</v>
      </c>
      <c r="E1584" s="98">
        <v>458</v>
      </c>
      <c r="F1584" s="99">
        <v>1</v>
      </c>
      <c r="G1584" s="98">
        <v>459</v>
      </c>
      <c r="H1584" s="98">
        <v>6818</v>
      </c>
      <c r="I1584" s="99">
        <v>202</v>
      </c>
      <c r="J1584" s="98">
        <v>7020</v>
      </c>
      <c r="K1584" s="100">
        <v>6.5379999999999994E-2</v>
      </c>
      <c r="M1584">
        <f t="shared" si="48"/>
        <v>2.1786492374727671E-3</v>
      </c>
      <c r="N1584">
        <f t="shared" si="49"/>
        <v>2.8774928774928776E-2</v>
      </c>
    </row>
    <row r="1585" spans="1:14" x14ac:dyDescent="0.2">
      <c r="A1585" s="96">
        <v>230013</v>
      </c>
      <c r="B1585" s="97" t="s">
        <v>1720</v>
      </c>
      <c r="C1585" s="97" t="s">
        <v>1142</v>
      </c>
      <c r="D1585" s="96" t="s">
        <v>1725</v>
      </c>
      <c r="E1585" s="98">
        <v>1650</v>
      </c>
      <c r="F1585" s="99">
        <v>0</v>
      </c>
      <c r="G1585" s="98">
        <v>1650</v>
      </c>
      <c r="H1585" s="98">
        <v>10141</v>
      </c>
      <c r="I1585" s="99">
        <v>283</v>
      </c>
      <c r="J1585" s="98">
        <v>10424</v>
      </c>
      <c r="K1585" s="100">
        <v>0.15828999999999999</v>
      </c>
      <c r="M1585">
        <f t="shared" si="48"/>
        <v>0</v>
      </c>
      <c r="N1585">
        <f t="shared" si="49"/>
        <v>2.7148887183422871E-2</v>
      </c>
    </row>
    <row r="1586" spans="1:14" x14ac:dyDescent="0.2">
      <c r="A1586" s="96">
        <v>230015</v>
      </c>
      <c r="B1586" s="97" t="s">
        <v>1720</v>
      </c>
      <c r="C1586" s="97" t="s">
        <v>1142</v>
      </c>
      <c r="D1586" s="96" t="s">
        <v>1726</v>
      </c>
      <c r="E1586" s="98">
        <v>198</v>
      </c>
      <c r="F1586" s="99">
        <v>0</v>
      </c>
      <c r="G1586" s="98">
        <v>198</v>
      </c>
      <c r="H1586" s="98">
        <v>2676</v>
      </c>
      <c r="I1586" s="99">
        <v>0</v>
      </c>
      <c r="J1586" s="98">
        <v>2676</v>
      </c>
      <c r="K1586" s="100">
        <v>7.399E-2</v>
      </c>
      <c r="M1586">
        <f t="shared" si="48"/>
        <v>0</v>
      </c>
      <c r="N1586">
        <f t="shared" si="49"/>
        <v>0</v>
      </c>
    </row>
    <row r="1587" spans="1:14" x14ac:dyDescent="0.2">
      <c r="A1587" s="96">
        <v>230017</v>
      </c>
      <c r="B1587" s="97" t="s">
        <v>1720</v>
      </c>
      <c r="C1587" s="97" t="s">
        <v>1142</v>
      </c>
      <c r="D1587" s="96" t="s">
        <v>1727</v>
      </c>
      <c r="E1587" s="98">
        <v>2517</v>
      </c>
      <c r="F1587" s="99">
        <v>83</v>
      </c>
      <c r="G1587" s="98">
        <v>2600</v>
      </c>
      <c r="H1587" s="98">
        <v>34935</v>
      </c>
      <c r="I1587" s="99">
        <v>3453</v>
      </c>
      <c r="J1587" s="98">
        <v>38388</v>
      </c>
      <c r="K1587" s="100">
        <v>6.7729999999999999E-2</v>
      </c>
      <c r="M1587">
        <f t="shared" si="48"/>
        <v>3.1923076923076922E-2</v>
      </c>
      <c r="N1587">
        <f t="shared" si="49"/>
        <v>8.9949984370115657E-2</v>
      </c>
    </row>
    <row r="1588" spans="1:14" x14ac:dyDescent="0.2">
      <c r="A1588" s="96">
        <v>230019</v>
      </c>
      <c r="B1588" s="97" t="s">
        <v>1720</v>
      </c>
      <c r="C1588" s="97" t="s">
        <v>1142</v>
      </c>
      <c r="D1588" s="96" t="s">
        <v>1728</v>
      </c>
      <c r="E1588" s="98">
        <v>5170</v>
      </c>
      <c r="F1588" s="99">
        <v>15</v>
      </c>
      <c r="G1588" s="98">
        <v>5185</v>
      </c>
      <c r="H1588" s="98">
        <v>61617</v>
      </c>
      <c r="I1588" s="99">
        <v>4771</v>
      </c>
      <c r="J1588" s="98">
        <v>66388</v>
      </c>
      <c r="K1588" s="100">
        <v>7.8100000000000003E-2</v>
      </c>
      <c r="M1588">
        <f t="shared" si="48"/>
        <v>2.8929604628736743E-3</v>
      </c>
      <c r="N1588">
        <f t="shared" si="49"/>
        <v>7.186539736096885E-2</v>
      </c>
    </row>
    <row r="1589" spans="1:14" x14ac:dyDescent="0.2">
      <c r="A1589" s="96">
        <v>230020</v>
      </c>
      <c r="B1589" s="97" t="s">
        <v>1720</v>
      </c>
      <c r="C1589" s="97" t="s">
        <v>1142</v>
      </c>
      <c r="D1589" s="96" t="s">
        <v>1729</v>
      </c>
      <c r="E1589" s="98">
        <v>8477</v>
      </c>
      <c r="F1589" s="99">
        <v>101</v>
      </c>
      <c r="G1589" s="98">
        <v>8578</v>
      </c>
      <c r="H1589" s="98">
        <v>89184</v>
      </c>
      <c r="I1589" s="99">
        <v>5639</v>
      </c>
      <c r="J1589" s="98">
        <v>94823</v>
      </c>
      <c r="K1589" s="100">
        <v>9.0459999999999999E-2</v>
      </c>
      <c r="M1589">
        <f t="shared" si="48"/>
        <v>1.1774306365120075E-2</v>
      </c>
      <c r="N1589">
        <f t="shared" si="49"/>
        <v>5.9468694304124527E-2</v>
      </c>
    </row>
    <row r="1590" spans="1:14" x14ac:dyDescent="0.2">
      <c r="A1590" s="96">
        <v>230021</v>
      </c>
      <c r="B1590" s="97" t="s">
        <v>1720</v>
      </c>
      <c r="C1590" s="97" t="s">
        <v>1142</v>
      </c>
      <c r="D1590" s="96" t="s">
        <v>1730</v>
      </c>
      <c r="E1590" s="98">
        <v>2901</v>
      </c>
      <c r="F1590" s="99">
        <v>0</v>
      </c>
      <c r="G1590" s="98">
        <v>2901</v>
      </c>
      <c r="H1590" s="98">
        <v>30887</v>
      </c>
      <c r="I1590" s="99">
        <v>0</v>
      </c>
      <c r="J1590" s="98">
        <v>30887</v>
      </c>
      <c r="K1590" s="100">
        <v>9.3920000000000003E-2</v>
      </c>
      <c r="M1590">
        <f t="shared" si="48"/>
        <v>0</v>
      </c>
      <c r="N1590">
        <f t="shared" si="49"/>
        <v>0</v>
      </c>
    </row>
    <row r="1591" spans="1:14" x14ac:dyDescent="0.2">
      <c r="A1591" s="96">
        <v>230022</v>
      </c>
      <c r="B1591" s="97" t="s">
        <v>1720</v>
      </c>
      <c r="C1591" s="97" t="s">
        <v>1142</v>
      </c>
      <c r="D1591" s="96" t="s">
        <v>1731</v>
      </c>
      <c r="E1591" s="98">
        <v>500</v>
      </c>
      <c r="F1591" s="99">
        <v>0</v>
      </c>
      <c r="G1591" s="98">
        <v>500</v>
      </c>
      <c r="H1591" s="98">
        <v>7689</v>
      </c>
      <c r="I1591" s="99">
        <v>616</v>
      </c>
      <c r="J1591" s="98">
        <v>8305</v>
      </c>
      <c r="K1591" s="100">
        <v>6.0199999999999997E-2</v>
      </c>
      <c r="M1591">
        <f t="shared" si="48"/>
        <v>0</v>
      </c>
      <c r="N1591">
        <f t="shared" si="49"/>
        <v>7.4172185430463583E-2</v>
      </c>
    </row>
    <row r="1592" spans="1:14" x14ac:dyDescent="0.2">
      <c r="A1592" s="96">
        <v>230024</v>
      </c>
      <c r="B1592" s="97" t="s">
        <v>1720</v>
      </c>
      <c r="C1592" s="97" t="s">
        <v>1142</v>
      </c>
      <c r="D1592" s="96" t="s">
        <v>1732</v>
      </c>
      <c r="E1592" s="98">
        <v>7466</v>
      </c>
      <c r="F1592" s="99">
        <v>66</v>
      </c>
      <c r="G1592" s="98">
        <v>7532</v>
      </c>
      <c r="H1592" s="98">
        <v>45779</v>
      </c>
      <c r="I1592" s="99">
        <v>1858</v>
      </c>
      <c r="J1592" s="98">
        <v>47637</v>
      </c>
      <c r="K1592" s="100">
        <v>0.15811</v>
      </c>
      <c r="M1592">
        <f t="shared" si="48"/>
        <v>8.7626128518321824E-3</v>
      </c>
      <c r="N1592">
        <f t="shared" si="49"/>
        <v>3.9003295757499425E-2</v>
      </c>
    </row>
    <row r="1593" spans="1:14" x14ac:dyDescent="0.2">
      <c r="A1593" s="96">
        <v>230029</v>
      </c>
      <c r="B1593" s="97" t="s">
        <v>1720</v>
      </c>
      <c r="C1593" s="97" t="s">
        <v>1142</v>
      </c>
      <c r="D1593" s="96" t="s">
        <v>1733</v>
      </c>
      <c r="E1593" s="98">
        <v>2867</v>
      </c>
      <c r="F1593" s="99">
        <v>34</v>
      </c>
      <c r="G1593" s="98">
        <v>2901</v>
      </c>
      <c r="H1593" s="98">
        <v>42094</v>
      </c>
      <c r="I1593" s="99">
        <v>2401</v>
      </c>
      <c r="J1593" s="98">
        <v>44495</v>
      </c>
      <c r="K1593" s="100">
        <v>6.5199999999999994E-2</v>
      </c>
      <c r="M1593">
        <f t="shared" si="48"/>
        <v>1.1720096518441917E-2</v>
      </c>
      <c r="N1593">
        <f t="shared" si="49"/>
        <v>5.3961119226879427E-2</v>
      </c>
    </row>
    <row r="1594" spans="1:14" x14ac:dyDescent="0.2">
      <c r="A1594" s="96">
        <v>230030</v>
      </c>
      <c r="B1594" s="97" t="s">
        <v>1720</v>
      </c>
      <c r="C1594" s="97" t="s">
        <v>1142</v>
      </c>
      <c r="D1594" s="96" t="s">
        <v>1734</v>
      </c>
      <c r="E1594" s="98">
        <v>683</v>
      </c>
      <c r="F1594" s="99">
        <v>0</v>
      </c>
      <c r="G1594" s="98">
        <v>683</v>
      </c>
      <c r="H1594" s="98">
        <v>10666</v>
      </c>
      <c r="I1594" s="99">
        <v>581</v>
      </c>
      <c r="J1594" s="98">
        <v>11247</v>
      </c>
      <c r="K1594" s="100">
        <v>6.0729999999999999E-2</v>
      </c>
      <c r="M1594">
        <f t="shared" si="48"/>
        <v>0</v>
      </c>
      <c r="N1594">
        <f t="shared" si="49"/>
        <v>5.1658219969769714E-2</v>
      </c>
    </row>
    <row r="1595" spans="1:14" x14ac:dyDescent="0.2">
      <c r="A1595" s="96">
        <v>230031</v>
      </c>
      <c r="B1595" s="97" t="s">
        <v>1720</v>
      </c>
      <c r="C1595" s="97" t="s">
        <v>1142</v>
      </c>
      <c r="D1595" s="96" t="s">
        <v>1735</v>
      </c>
      <c r="E1595" s="98">
        <v>663</v>
      </c>
      <c r="F1595" s="99">
        <v>0</v>
      </c>
      <c r="G1595" s="98">
        <v>663</v>
      </c>
      <c r="H1595" s="98">
        <v>13063</v>
      </c>
      <c r="I1595" s="99">
        <v>897</v>
      </c>
      <c r="J1595" s="98">
        <v>13960</v>
      </c>
      <c r="K1595" s="100">
        <v>4.7489999999999997E-2</v>
      </c>
      <c r="M1595">
        <f t="shared" si="48"/>
        <v>0</v>
      </c>
      <c r="N1595">
        <f t="shared" si="49"/>
        <v>6.4255014326647569E-2</v>
      </c>
    </row>
    <row r="1596" spans="1:14" x14ac:dyDescent="0.2">
      <c r="A1596" s="96">
        <v>230034</v>
      </c>
      <c r="B1596" s="97" t="s">
        <v>1720</v>
      </c>
      <c r="C1596" s="97" t="s">
        <v>1142</v>
      </c>
      <c r="D1596" s="96" t="s">
        <v>1736</v>
      </c>
      <c r="E1596" s="98">
        <v>216</v>
      </c>
      <c r="F1596" s="99">
        <v>0</v>
      </c>
      <c r="G1596" s="98">
        <v>216</v>
      </c>
      <c r="H1596" s="98">
        <v>3713</v>
      </c>
      <c r="I1596" s="99">
        <v>0</v>
      </c>
      <c r="J1596" s="98">
        <v>3713</v>
      </c>
      <c r="K1596" s="100">
        <v>5.8169999999999999E-2</v>
      </c>
      <c r="M1596">
        <f t="shared" si="48"/>
        <v>0</v>
      </c>
      <c r="N1596">
        <f t="shared" si="49"/>
        <v>0</v>
      </c>
    </row>
    <row r="1597" spans="1:14" x14ac:dyDescent="0.2">
      <c r="A1597" s="96">
        <v>230035</v>
      </c>
      <c r="B1597" s="97" t="s">
        <v>1720</v>
      </c>
      <c r="C1597" s="97" t="s">
        <v>1142</v>
      </c>
      <c r="D1597" s="96" t="s">
        <v>1737</v>
      </c>
      <c r="E1597" s="98">
        <v>335</v>
      </c>
      <c r="F1597" s="99">
        <v>0</v>
      </c>
      <c r="G1597" s="98">
        <v>335</v>
      </c>
      <c r="H1597" s="98">
        <v>4331</v>
      </c>
      <c r="I1597" s="99">
        <v>4</v>
      </c>
      <c r="J1597" s="98">
        <v>4335</v>
      </c>
      <c r="K1597" s="100">
        <v>7.7280000000000001E-2</v>
      </c>
      <c r="M1597">
        <f t="shared" si="48"/>
        <v>0</v>
      </c>
      <c r="N1597">
        <f t="shared" si="49"/>
        <v>9.2272202998846598E-4</v>
      </c>
    </row>
    <row r="1598" spans="1:14" x14ac:dyDescent="0.2">
      <c r="A1598" s="96">
        <v>230036</v>
      </c>
      <c r="B1598" s="97" t="s">
        <v>1720</v>
      </c>
      <c r="C1598" s="97" t="s">
        <v>1142</v>
      </c>
      <c r="D1598" s="96" t="s">
        <v>1738</v>
      </c>
      <c r="E1598" s="98">
        <v>1098</v>
      </c>
      <c r="F1598" s="99">
        <v>0</v>
      </c>
      <c r="G1598" s="98">
        <v>1098</v>
      </c>
      <c r="H1598" s="98">
        <v>12742</v>
      </c>
      <c r="I1598" s="99">
        <v>0</v>
      </c>
      <c r="J1598" s="98">
        <v>12742</v>
      </c>
      <c r="K1598" s="100">
        <v>8.6169999999999997E-2</v>
      </c>
      <c r="M1598">
        <f t="shared" si="48"/>
        <v>0</v>
      </c>
      <c r="N1598">
        <f t="shared" si="49"/>
        <v>0</v>
      </c>
    </row>
    <row r="1599" spans="1:14" x14ac:dyDescent="0.2">
      <c r="A1599" s="96">
        <v>230037</v>
      </c>
      <c r="B1599" s="97" t="s">
        <v>1720</v>
      </c>
      <c r="C1599" s="97" t="s">
        <v>1142</v>
      </c>
      <c r="D1599" s="96" t="s">
        <v>1739</v>
      </c>
      <c r="E1599" s="98">
        <v>256</v>
      </c>
      <c r="F1599" s="99">
        <v>0</v>
      </c>
      <c r="G1599" s="98">
        <v>256</v>
      </c>
      <c r="H1599" s="98">
        <v>4865</v>
      </c>
      <c r="I1599" s="99">
        <v>216</v>
      </c>
      <c r="J1599" s="98">
        <v>5081</v>
      </c>
      <c r="K1599" s="100">
        <v>5.0380000000000001E-2</v>
      </c>
      <c r="M1599">
        <f t="shared" si="48"/>
        <v>0</v>
      </c>
      <c r="N1599">
        <f t="shared" si="49"/>
        <v>4.2511316669946862E-2</v>
      </c>
    </row>
    <row r="1600" spans="1:14" x14ac:dyDescent="0.2">
      <c r="A1600" s="96">
        <v>230038</v>
      </c>
      <c r="B1600" s="97" t="s">
        <v>1720</v>
      </c>
      <c r="C1600" s="97" t="s">
        <v>1142</v>
      </c>
      <c r="D1600" s="96" t="s">
        <v>1740</v>
      </c>
      <c r="E1600" s="98">
        <v>5904</v>
      </c>
      <c r="F1600" s="99">
        <v>142</v>
      </c>
      <c r="G1600" s="98">
        <v>6046</v>
      </c>
      <c r="H1600" s="98">
        <v>84749</v>
      </c>
      <c r="I1600" s="99">
        <v>15958</v>
      </c>
      <c r="J1600" s="98">
        <v>100707</v>
      </c>
      <c r="K1600" s="100">
        <v>6.0040000000000003E-2</v>
      </c>
      <c r="M1600">
        <f t="shared" si="48"/>
        <v>2.3486602712537216E-2</v>
      </c>
      <c r="N1600">
        <f t="shared" si="49"/>
        <v>0.15845968999175827</v>
      </c>
    </row>
    <row r="1601" spans="1:14" x14ac:dyDescent="0.2">
      <c r="A1601" s="96">
        <v>230040</v>
      </c>
      <c r="B1601" s="97" t="s">
        <v>1741</v>
      </c>
      <c r="C1601" s="97" t="s">
        <v>1142</v>
      </c>
      <c r="D1601" s="96" t="s">
        <v>1742</v>
      </c>
      <c r="E1601" s="98">
        <v>256</v>
      </c>
      <c r="F1601" s="99">
        <v>0</v>
      </c>
      <c r="G1601" s="98">
        <v>256</v>
      </c>
      <c r="H1601" s="98">
        <v>6150</v>
      </c>
      <c r="I1601" s="99">
        <v>4</v>
      </c>
      <c r="J1601" s="98">
        <v>6154</v>
      </c>
      <c r="K1601" s="100">
        <v>4.1599999999999998E-2</v>
      </c>
      <c r="M1601">
        <f t="shared" si="48"/>
        <v>0</v>
      </c>
      <c r="N1601">
        <f t="shared" si="49"/>
        <v>6.4998375040623989E-4</v>
      </c>
    </row>
    <row r="1602" spans="1:14" x14ac:dyDescent="0.2">
      <c r="A1602" s="96">
        <v>230041</v>
      </c>
      <c r="B1602" s="97" t="s">
        <v>1720</v>
      </c>
      <c r="C1602" s="97" t="s">
        <v>1142</v>
      </c>
      <c r="D1602" s="96" t="s">
        <v>1743</v>
      </c>
      <c r="E1602" s="98">
        <v>3136</v>
      </c>
      <c r="F1602" s="99">
        <v>39</v>
      </c>
      <c r="G1602" s="98">
        <v>3175</v>
      </c>
      <c r="H1602" s="98">
        <v>46654</v>
      </c>
      <c r="I1602" s="99">
        <v>1999</v>
      </c>
      <c r="J1602" s="98">
        <v>48653</v>
      </c>
      <c r="K1602" s="100">
        <v>6.5259999999999999E-2</v>
      </c>
      <c r="M1602">
        <f t="shared" si="48"/>
        <v>1.2283464566929133E-2</v>
      </c>
      <c r="N1602">
        <f t="shared" si="49"/>
        <v>4.1086880562349701E-2</v>
      </c>
    </row>
    <row r="1603" spans="1:14" x14ac:dyDescent="0.2">
      <c r="A1603" s="96">
        <v>230046</v>
      </c>
      <c r="B1603" s="97" t="s">
        <v>1720</v>
      </c>
      <c r="C1603" s="97" t="s">
        <v>1142</v>
      </c>
      <c r="D1603" s="96" t="s">
        <v>1744</v>
      </c>
      <c r="E1603" s="98">
        <v>6102</v>
      </c>
      <c r="F1603" s="99">
        <v>71</v>
      </c>
      <c r="G1603" s="98">
        <v>6173</v>
      </c>
      <c r="H1603" s="98">
        <v>75582</v>
      </c>
      <c r="I1603" s="99">
        <v>6145</v>
      </c>
      <c r="J1603" s="98">
        <v>81727</v>
      </c>
      <c r="K1603" s="100">
        <v>7.553E-2</v>
      </c>
      <c r="M1603">
        <f t="shared" si="48"/>
        <v>1.150170095577515E-2</v>
      </c>
      <c r="N1603">
        <f t="shared" si="49"/>
        <v>7.5189349908842851E-2</v>
      </c>
    </row>
    <row r="1604" spans="1:14" x14ac:dyDescent="0.2">
      <c r="A1604" s="96">
        <v>230047</v>
      </c>
      <c r="B1604" s="97" t="s">
        <v>1720</v>
      </c>
      <c r="C1604" s="97" t="s">
        <v>1142</v>
      </c>
      <c r="D1604" s="96" t="s">
        <v>1745</v>
      </c>
      <c r="E1604" s="98">
        <v>1541</v>
      </c>
      <c r="F1604" s="99">
        <v>0</v>
      </c>
      <c r="G1604" s="98">
        <v>1541</v>
      </c>
      <c r="H1604" s="98">
        <v>46045</v>
      </c>
      <c r="I1604" s="99">
        <v>1741</v>
      </c>
      <c r="J1604" s="98">
        <v>47786</v>
      </c>
      <c r="K1604" s="100">
        <v>3.2250000000000001E-2</v>
      </c>
      <c r="M1604">
        <f t="shared" ref="M1604:M1667" si="50">F1604/G1604</f>
        <v>0</v>
      </c>
      <c r="N1604">
        <f t="shared" ref="N1604:N1667" si="51">I1604/J1604</f>
        <v>3.6433264973004649E-2</v>
      </c>
    </row>
    <row r="1605" spans="1:14" x14ac:dyDescent="0.2">
      <c r="A1605" s="96">
        <v>230053</v>
      </c>
      <c r="B1605" s="97" t="s">
        <v>1720</v>
      </c>
      <c r="C1605" s="97" t="s">
        <v>1142</v>
      </c>
      <c r="D1605" s="96" t="s">
        <v>1746</v>
      </c>
      <c r="E1605" s="98">
        <v>10535</v>
      </c>
      <c r="F1605" s="99">
        <v>217</v>
      </c>
      <c r="G1605" s="98">
        <v>10752</v>
      </c>
      <c r="H1605" s="98">
        <v>83100</v>
      </c>
      <c r="I1605" s="99">
        <v>24943</v>
      </c>
      <c r="J1605" s="98">
        <v>108043</v>
      </c>
      <c r="K1605" s="100">
        <v>9.9519999999999997E-2</v>
      </c>
      <c r="M1605">
        <f t="shared" si="50"/>
        <v>2.0182291666666668E-2</v>
      </c>
      <c r="N1605">
        <f t="shared" si="51"/>
        <v>0.2308617865109262</v>
      </c>
    </row>
    <row r="1606" spans="1:14" x14ac:dyDescent="0.2">
      <c r="A1606" s="96">
        <v>230054</v>
      </c>
      <c r="B1606" s="97" t="s">
        <v>1720</v>
      </c>
      <c r="C1606" s="97" t="s">
        <v>1142</v>
      </c>
      <c r="D1606" s="96" t="s">
        <v>1747</v>
      </c>
      <c r="E1606" s="98">
        <v>1089</v>
      </c>
      <c r="F1606" s="99">
        <v>0</v>
      </c>
      <c r="G1606" s="98">
        <v>1089</v>
      </c>
      <c r="H1606" s="98">
        <v>19695</v>
      </c>
      <c r="I1606" s="99">
        <v>8</v>
      </c>
      <c r="J1606" s="98">
        <v>19703</v>
      </c>
      <c r="K1606" s="100">
        <v>5.527E-2</v>
      </c>
      <c r="M1606">
        <f t="shared" si="50"/>
        <v>0</v>
      </c>
      <c r="N1606">
        <f t="shared" si="51"/>
        <v>4.0602953864893673E-4</v>
      </c>
    </row>
    <row r="1607" spans="1:14" x14ac:dyDescent="0.2">
      <c r="A1607" s="96">
        <v>230055</v>
      </c>
      <c r="B1607" s="97" t="s">
        <v>1720</v>
      </c>
      <c r="C1607" s="97" t="s">
        <v>1142</v>
      </c>
      <c r="D1607" s="96" t="s">
        <v>1748</v>
      </c>
      <c r="E1607" s="98">
        <v>400</v>
      </c>
      <c r="F1607" s="99">
        <v>0</v>
      </c>
      <c r="G1607" s="98">
        <v>400</v>
      </c>
      <c r="H1607" s="98">
        <v>8041</v>
      </c>
      <c r="I1607" s="99">
        <v>0</v>
      </c>
      <c r="J1607" s="98">
        <v>8041</v>
      </c>
      <c r="K1607" s="100">
        <v>4.9750000000000003E-2</v>
      </c>
      <c r="M1607">
        <f t="shared" si="50"/>
        <v>0</v>
      </c>
      <c r="N1607">
        <f t="shared" si="51"/>
        <v>0</v>
      </c>
    </row>
    <row r="1608" spans="1:14" x14ac:dyDescent="0.2">
      <c r="A1608" s="96">
        <v>230058</v>
      </c>
      <c r="B1608" s="97" t="s">
        <v>1741</v>
      </c>
      <c r="C1608" s="97" t="s">
        <v>1142</v>
      </c>
      <c r="D1608" s="96" t="s">
        <v>1749</v>
      </c>
      <c r="E1608" s="98">
        <v>298</v>
      </c>
      <c r="F1608" s="99">
        <v>0</v>
      </c>
      <c r="G1608" s="98">
        <v>298</v>
      </c>
      <c r="H1608" s="98">
        <v>7388</v>
      </c>
      <c r="I1608" s="99">
        <v>0</v>
      </c>
      <c r="J1608" s="98">
        <v>7388</v>
      </c>
      <c r="K1608" s="100">
        <v>4.0340000000000001E-2</v>
      </c>
      <c r="M1608">
        <f t="shared" si="50"/>
        <v>0</v>
      </c>
      <c r="N1608">
        <f t="shared" si="51"/>
        <v>0</v>
      </c>
    </row>
    <row r="1609" spans="1:14" x14ac:dyDescent="0.2">
      <c r="A1609" s="96">
        <v>230059</v>
      </c>
      <c r="B1609" s="97" t="s">
        <v>1741</v>
      </c>
      <c r="C1609" s="97" t="s">
        <v>1142</v>
      </c>
      <c r="D1609" s="96" t="s">
        <v>1750</v>
      </c>
      <c r="E1609" s="98">
        <v>2069</v>
      </c>
      <c r="F1609" s="99">
        <v>53</v>
      </c>
      <c r="G1609" s="98">
        <v>2122</v>
      </c>
      <c r="H1609" s="98">
        <v>23304</v>
      </c>
      <c r="I1609" s="99">
        <v>5479</v>
      </c>
      <c r="J1609" s="98">
        <v>28783</v>
      </c>
      <c r="K1609" s="100">
        <v>7.3719999999999994E-2</v>
      </c>
      <c r="M1609">
        <f t="shared" si="50"/>
        <v>2.4976437323279924E-2</v>
      </c>
      <c r="N1609">
        <f t="shared" si="51"/>
        <v>0.19035541812875656</v>
      </c>
    </row>
    <row r="1610" spans="1:14" x14ac:dyDescent="0.2">
      <c r="A1610" s="96">
        <v>230060</v>
      </c>
      <c r="B1610" s="97" t="s">
        <v>1720</v>
      </c>
      <c r="C1610" s="97" t="s">
        <v>1142</v>
      </c>
      <c r="D1610" s="96" t="s">
        <v>1751</v>
      </c>
      <c r="E1610" s="98">
        <v>202</v>
      </c>
      <c r="F1610" s="99">
        <v>0</v>
      </c>
      <c r="G1610" s="98">
        <v>202</v>
      </c>
      <c r="H1610" s="98">
        <v>4044</v>
      </c>
      <c r="I1610" s="99">
        <v>0</v>
      </c>
      <c r="J1610" s="98">
        <v>4044</v>
      </c>
      <c r="K1610" s="100">
        <v>4.9950000000000001E-2</v>
      </c>
      <c r="M1610">
        <f t="shared" si="50"/>
        <v>0</v>
      </c>
      <c r="N1610">
        <f t="shared" si="51"/>
        <v>0</v>
      </c>
    </row>
    <row r="1611" spans="1:14" x14ac:dyDescent="0.2">
      <c r="A1611" s="96">
        <v>230066</v>
      </c>
      <c r="B1611" s="97" t="s">
        <v>1720</v>
      </c>
      <c r="C1611" s="97" t="s">
        <v>1142</v>
      </c>
      <c r="D1611" s="96" t="s">
        <v>1752</v>
      </c>
      <c r="E1611" s="98">
        <v>1180</v>
      </c>
      <c r="F1611" s="99">
        <v>52</v>
      </c>
      <c r="G1611" s="98">
        <v>1232</v>
      </c>
      <c r="H1611" s="98">
        <v>13743</v>
      </c>
      <c r="I1611" s="99">
        <v>1936</v>
      </c>
      <c r="J1611" s="98">
        <v>15679</v>
      </c>
      <c r="K1611" s="100">
        <v>7.8579999999999997E-2</v>
      </c>
      <c r="M1611">
        <f t="shared" si="50"/>
        <v>4.2207792207792208E-2</v>
      </c>
      <c r="N1611">
        <f t="shared" si="51"/>
        <v>0.12347726258052172</v>
      </c>
    </row>
    <row r="1612" spans="1:14" x14ac:dyDescent="0.2">
      <c r="A1612" s="96">
        <v>230069</v>
      </c>
      <c r="B1612" s="97" t="s">
        <v>1720</v>
      </c>
      <c r="C1612" s="97" t="s">
        <v>1142</v>
      </c>
      <c r="D1612" s="96" t="s">
        <v>1753</v>
      </c>
      <c r="E1612" s="98">
        <v>171</v>
      </c>
      <c r="F1612" s="99">
        <v>0</v>
      </c>
      <c r="G1612" s="98">
        <v>171</v>
      </c>
      <c r="H1612" s="98">
        <v>7728</v>
      </c>
      <c r="I1612" s="99">
        <v>0</v>
      </c>
      <c r="J1612" s="98">
        <v>7728</v>
      </c>
      <c r="K1612" s="100">
        <v>2.213E-2</v>
      </c>
      <c r="M1612">
        <f t="shared" si="50"/>
        <v>0</v>
      </c>
      <c r="N1612">
        <f t="shared" si="51"/>
        <v>0</v>
      </c>
    </row>
    <row r="1613" spans="1:14" x14ac:dyDescent="0.2">
      <c r="A1613" s="96">
        <v>230070</v>
      </c>
      <c r="B1613" s="97" t="s">
        <v>1720</v>
      </c>
      <c r="C1613" s="97" t="s">
        <v>1142</v>
      </c>
      <c r="D1613" s="96" t="s">
        <v>1754</v>
      </c>
      <c r="E1613" s="98">
        <v>3880</v>
      </c>
      <c r="F1613" s="99">
        <v>27</v>
      </c>
      <c r="G1613" s="98">
        <v>3907</v>
      </c>
      <c r="H1613" s="98">
        <v>58280</v>
      </c>
      <c r="I1613" s="99">
        <v>2676</v>
      </c>
      <c r="J1613" s="98">
        <v>60956</v>
      </c>
      <c r="K1613" s="100">
        <v>6.4100000000000004E-2</v>
      </c>
      <c r="M1613">
        <f t="shared" si="50"/>
        <v>6.9106731507550551E-3</v>
      </c>
      <c r="N1613">
        <f t="shared" si="51"/>
        <v>4.3900518406719602E-2</v>
      </c>
    </row>
    <row r="1614" spans="1:14" x14ac:dyDescent="0.2">
      <c r="A1614" s="96">
        <v>230071</v>
      </c>
      <c r="B1614" s="97" t="s">
        <v>1720</v>
      </c>
      <c r="C1614" s="97" t="s">
        <v>1142</v>
      </c>
      <c r="D1614" s="96" t="s">
        <v>1755</v>
      </c>
      <c r="E1614" s="98">
        <v>244</v>
      </c>
      <c r="F1614" s="99">
        <v>0</v>
      </c>
      <c r="G1614" s="98">
        <v>244</v>
      </c>
      <c r="H1614" s="98">
        <v>3808</v>
      </c>
      <c r="I1614" s="99">
        <v>0</v>
      </c>
      <c r="J1614" s="98">
        <v>3808</v>
      </c>
      <c r="K1614" s="100">
        <v>6.4079999999999998E-2</v>
      </c>
      <c r="M1614">
        <f t="shared" si="50"/>
        <v>0</v>
      </c>
      <c r="N1614">
        <f t="shared" si="51"/>
        <v>0</v>
      </c>
    </row>
    <row r="1615" spans="1:14" x14ac:dyDescent="0.2">
      <c r="A1615" s="96">
        <v>230072</v>
      </c>
      <c r="B1615" s="97" t="s">
        <v>1720</v>
      </c>
      <c r="C1615" s="97" t="s">
        <v>1142</v>
      </c>
      <c r="D1615" s="96" t="s">
        <v>1756</v>
      </c>
      <c r="E1615" s="98">
        <v>529</v>
      </c>
      <c r="F1615" s="99">
        <v>0</v>
      </c>
      <c r="G1615" s="98">
        <v>529</v>
      </c>
      <c r="H1615" s="98">
        <v>9492</v>
      </c>
      <c r="I1615" s="99">
        <v>0</v>
      </c>
      <c r="J1615" s="98">
        <v>9492</v>
      </c>
      <c r="K1615" s="100">
        <v>5.5730000000000002E-2</v>
      </c>
      <c r="M1615">
        <f t="shared" si="50"/>
        <v>0</v>
      </c>
      <c r="N1615">
        <f t="shared" si="51"/>
        <v>0</v>
      </c>
    </row>
    <row r="1616" spans="1:14" x14ac:dyDescent="0.2">
      <c r="A1616" s="96">
        <v>230075</v>
      </c>
      <c r="B1616" s="97" t="s">
        <v>1741</v>
      </c>
      <c r="C1616" s="97" t="s">
        <v>1142</v>
      </c>
      <c r="D1616" s="96" t="s">
        <v>1757</v>
      </c>
      <c r="E1616" s="98">
        <v>2161</v>
      </c>
      <c r="F1616" s="99">
        <v>48</v>
      </c>
      <c r="G1616" s="98">
        <v>2209</v>
      </c>
      <c r="H1616" s="98">
        <v>24012</v>
      </c>
      <c r="I1616" s="99">
        <v>2772</v>
      </c>
      <c r="J1616" s="98">
        <v>26784</v>
      </c>
      <c r="K1616" s="100">
        <v>8.2470000000000002E-2</v>
      </c>
      <c r="M1616">
        <f t="shared" si="50"/>
        <v>2.1729289271163424E-2</v>
      </c>
      <c r="N1616">
        <f t="shared" si="51"/>
        <v>0.10349462365591398</v>
      </c>
    </row>
    <row r="1617" spans="1:14" x14ac:dyDescent="0.2">
      <c r="A1617" s="96">
        <v>230077</v>
      </c>
      <c r="B1617" s="97" t="s">
        <v>1720</v>
      </c>
      <c r="C1617" s="97" t="s">
        <v>1142</v>
      </c>
      <c r="D1617" s="96" t="s">
        <v>1758</v>
      </c>
      <c r="E1617" s="98">
        <v>2892</v>
      </c>
      <c r="F1617" s="99">
        <v>0</v>
      </c>
      <c r="G1617" s="98">
        <v>2892</v>
      </c>
      <c r="H1617" s="98">
        <v>40504</v>
      </c>
      <c r="I1617" s="99">
        <v>1879</v>
      </c>
      <c r="J1617" s="98">
        <v>42383</v>
      </c>
      <c r="K1617" s="100">
        <v>6.8229999999999999E-2</v>
      </c>
      <c r="M1617">
        <f t="shared" si="50"/>
        <v>0</v>
      </c>
      <c r="N1617">
        <f t="shared" si="51"/>
        <v>4.43338130854352E-2</v>
      </c>
    </row>
    <row r="1618" spans="1:14" x14ac:dyDescent="0.2">
      <c r="A1618" s="96">
        <v>230078</v>
      </c>
      <c r="B1618" s="97" t="s">
        <v>1720</v>
      </c>
      <c r="C1618" s="97" t="s">
        <v>1142</v>
      </c>
      <c r="D1618" s="96" t="s">
        <v>756</v>
      </c>
      <c r="E1618" s="98">
        <v>254</v>
      </c>
      <c r="F1618" s="99">
        <v>0</v>
      </c>
      <c r="G1618" s="98">
        <v>254</v>
      </c>
      <c r="H1618" s="98">
        <v>2317</v>
      </c>
      <c r="I1618" s="99">
        <v>0</v>
      </c>
      <c r="J1618" s="98">
        <v>2317</v>
      </c>
      <c r="K1618" s="100">
        <v>0.10962</v>
      </c>
      <c r="M1618">
        <f t="shared" si="50"/>
        <v>0</v>
      </c>
      <c r="N1618">
        <f t="shared" si="51"/>
        <v>0</v>
      </c>
    </row>
    <row r="1619" spans="1:14" x14ac:dyDescent="0.2">
      <c r="A1619" s="96">
        <v>230080</v>
      </c>
      <c r="B1619" s="97" t="s">
        <v>1720</v>
      </c>
      <c r="C1619" s="97" t="s">
        <v>1142</v>
      </c>
      <c r="D1619" s="96" t="s">
        <v>1759</v>
      </c>
      <c r="E1619" s="98">
        <v>362</v>
      </c>
      <c r="F1619" s="99">
        <v>0</v>
      </c>
      <c r="G1619" s="98">
        <v>362</v>
      </c>
      <c r="H1619" s="98">
        <v>5310</v>
      </c>
      <c r="I1619" s="99">
        <v>658</v>
      </c>
      <c r="J1619" s="98">
        <v>5968</v>
      </c>
      <c r="K1619" s="100">
        <v>6.0659999999999999E-2</v>
      </c>
      <c r="M1619">
        <f t="shared" si="50"/>
        <v>0</v>
      </c>
      <c r="N1619">
        <f t="shared" si="51"/>
        <v>0.11025469168900805</v>
      </c>
    </row>
    <row r="1620" spans="1:14" x14ac:dyDescent="0.2">
      <c r="A1620" s="96">
        <v>230081</v>
      </c>
      <c r="B1620" s="97" t="s">
        <v>1741</v>
      </c>
      <c r="C1620" s="97" t="s">
        <v>1142</v>
      </c>
      <c r="D1620" s="96" t="s">
        <v>1760</v>
      </c>
      <c r="E1620" s="98">
        <v>386</v>
      </c>
      <c r="F1620" s="99">
        <v>0</v>
      </c>
      <c r="G1620" s="98">
        <v>386</v>
      </c>
      <c r="H1620" s="98">
        <v>6417</v>
      </c>
      <c r="I1620" s="99">
        <v>0</v>
      </c>
      <c r="J1620" s="98">
        <v>6417</v>
      </c>
      <c r="K1620" s="100">
        <v>6.0150000000000002E-2</v>
      </c>
      <c r="M1620">
        <f t="shared" si="50"/>
        <v>0</v>
      </c>
      <c r="N1620">
        <f t="shared" si="51"/>
        <v>0</v>
      </c>
    </row>
    <row r="1621" spans="1:14" x14ac:dyDescent="0.2">
      <c r="A1621" s="96">
        <v>230085</v>
      </c>
      <c r="B1621" s="97" t="s">
        <v>1720</v>
      </c>
      <c r="C1621" s="97" t="s">
        <v>1142</v>
      </c>
      <c r="D1621" s="96" t="s">
        <v>1761</v>
      </c>
      <c r="E1621" s="98">
        <v>128</v>
      </c>
      <c r="F1621" s="99">
        <v>0</v>
      </c>
      <c r="G1621" s="98">
        <v>128</v>
      </c>
      <c r="H1621" s="98">
        <v>1127</v>
      </c>
      <c r="I1621" s="99">
        <v>0</v>
      </c>
      <c r="J1621" s="98">
        <v>1127</v>
      </c>
      <c r="K1621" s="100">
        <v>0.11358</v>
      </c>
      <c r="M1621">
        <f t="shared" si="50"/>
        <v>0</v>
      </c>
      <c r="N1621">
        <f t="shared" si="51"/>
        <v>0</v>
      </c>
    </row>
    <row r="1622" spans="1:14" x14ac:dyDescent="0.2">
      <c r="A1622" s="96">
        <v>230089</v>
      </c>
      <c r="B1622" s="97" t="s">
        <v>1762</v>
      </c>
      <c r="C1622" s="97" t="s">
        <v>1142</v>
      </c>
      <c r="D1622" s="96" t="s">
        <v>1763</v>
      </c>
      <c r="E1622" s="98">
        <v>1811</v>
      </c>
      <c r="F1622" s="99">
        <v>19</v>
      </c>
      <c r="G1622" s="98">
        <v>1830</v>
      </c>
      <c r="H1622" s="98">
        <v>28176</v>
      </c>
      <c r="I1622" s="99">
        <v>2867</v>
      </c>
      <c r="J1622" s="98">
        <v>31043</v>
      </c>
      <c r="K1622" s="100">
        <v>5.8950000000000002E-2</v>
      </c>
      <c r="M1622">
        <f t="shared" si="50"/>
        <v>1.0382513661202186E-2</v>
      </c>
      <c r="N1622">
        <f t="shared" si="51"/>
        <v>9.2355764584608452E-2</v>
      </c>
    </row>
    <row r="1623" spans="1:14" x14ac:dyDescent="0.2">
      <c r="A1623" s="96">
        <v>230092</v>
      </c>
      <c r="B1623" s="97" t="s">
        <v>1720</v>
      </c>
      <c r="C1623" s="97" t="s">
        <v>1142</v>
      </c>
      <c r="D1623" s="96" t="s">
        <v>1764</v>
      </c>
      <c r="E1623" s="98">
        <v>1968</v>
      </c>
      <c r="F1623" s="99">
        <v>48</v>
      </c>
      <c r="G1623" s="98">
        <v>2016</v>
      </c>
      <c r="H1623" s="98">
        <v>28456</v>
      </c>
      <c r="I1623" s="99">
        <v>2455</v>
      </c>
      <c r="J1623" s="98">
        <v>30911</v>
      </c>
      <c r="K1623" s="100">
        <v>6.522E-2</v>
      </c>
      <c r="M1623">
        <f t="shared" si="50"/>
        <v>2.3809523809523808E-2</v>
      </c>
      <c r="N1623">
        <f t="shared" si="51"/>
        <v>7.9421565138623793E-2</v>
      </c>
    </row>
    <row r="1624" spans="1:14" x14ac:dyDescent="0.2">
      <c r="A1624" s="96">
        <v>230093</v>
      </c>
      <c r="B1624" s="97" t="s">
        <v>1720</v>
      </c>
      <c r="C1624" s="97" t="s">
        <v>1142</v>
      </c>
      <c r="D1624" s="96" t="s">
        <v>1765</v>
      </c>
      <c r="E1624" s="98">
        <v>169</v>
      </c>
      <c r="F1624" s="99">
        <v>0</v>
      </c>
      <c r="G1624" s="98">
        <v>169</v>
      </c>
      <c r="H1624" s="98">
        <v>2721</v>
      </c>
      <c r="I1624" s="99">
        <v>0</v>
      </c>
      <c r="J1624" s="98">
        <v>2721</v>
      </c>
      <c r="K1624" s="100">
        <v>6.2109999999999999E-2</v>
      </c>
      <c r="M1624">
        <f t="shared" si="50"/>
        <v>0</v>
      </c>
      <c r="N1624">
        <f t="shared" si="51"/>
        <v>0</v>
      </c>
    </row>
    <row r="1625" spans="1:14" x14ac:dyDescent="0.2">
      <c r="A1625" s="96">
        <v>230095</v>
      </c>
      <c r="B1625" s="97" t="s">
        <v>1720</v>
      </c>
      <c r="C1625" s="97" t="s">
        <v>1142</v>
      </c>
      <c r="D1625" s="96" t="s">
        <v>1766</v>
      </c>
      <c r="E1625" s="98">
        <v>486</v>
      </c>
      <c r="F1625" s="99">
        <v>0</v>
      </c>
      <c r="G1625" s="98">
        <v>486</v>
      </c>
      <c r="H1625" s="98">
        <v>8480</v>
      </c>
      <c r="I1625" s="99">
        <v>0</v>
      </c>
      <c r="J1625" s="98">
        <v>8480</v>
      </c>
      <c r="K1625" s="100">
        <v>5.731E-2</v>
      </c>
      <c r="M1625">
        <f t="shared" si="50"/>
        <v>0</v>
      </c>
      <c r="N1625">
        <f t="shared" si="51"/>
        <v>0</v>
      </c>
    </row>
    <row r="1626" spans="1:14" x14ac:dyDescent="0.2">
      <c r="A1626" s="96">
        <v>230096</v>
      </c>
      <c r="B1626" s="97" t="s">
        <v>1720</v>
      </c>
      <c r="C1626" s="97" t="s">
        <v>1142</v>
      </c>
      <c r="D1626" s="96" t="s">
        <v>1767</v>
      </c>
      <c r="E1626" s="98">
        <v>244</v>
      </c>
      <c r="F1626" s="99">
        <v>0</v>
      </c>
      <c r="G1626" s="98">
        <v>244</v>
      </c>
      <c r="H1626" s="98">
        <v>3603</v>
      </c>
      <c r="I1626" s="99">
        <v>0</v>
      </c>
      <c r="J1626" s="98">
        <v>3603</v>
      </c>
      <c r="K1626" s="100">
        <v>6.7720000000000002E-2</v>
      </c>
      <c r="M1626">
        <f t="shared" si="50"/>
        <v>0</v>
      </c>
      <c r="N1626">
        <f t="shared" si="51"/>
        <v>0</v>
      </c>
    </row>
    <row r="1627" spans="1:14" x14ac:dyDescent="0.2">
      <c r="A1627" s="96">
        <v>230097</v>
      </c>
      <c r="B1627" s="97" t="s">
        <v>1720</v>
      </c>
      <c r="C1627" s="97" t="s">
        <v>1142</v>
      </c>
      <c r="D1627" s="96" t="s">
        <v>1768</v>
      </c>
      <c r="E1627" s="98">
        <v>2122</v>
      </c>
      <c r="F1627" s="99">
        <v>0</v>
      </c>
      <c r="G1627" s="98">
        <v>2122</v>
      </c>
      <c r="H1627" s="98">
        <v>51290</v>
      </c>
      <c r="I1627" s="99">
        <v>5</v>
      </c>
      <c r="J1627" s="98">
        <v>51295</v>
      </c>
      <c r="K1627" s="100">
        <v>4.1369999999999997E-2</v>
      </c>
      <c r="M1627">
        <f t="shared" si="50"/>
        <v>0</v>
      </c>
      <c r="N1627">
        <f t="shared" si="51"/>
        <v>9.7475387464665168E-5</v>
      </c>
    </row>
    <row r="1628" spans="1:14" x14ac:dyDescent="0.2">
      <c r="A1628" s="96">
        <v>230099</v>
      </c>
      <c r="B1628" s="97" t="s">
        <v>1720</v>
      </c>
      <c r="C1628" s="97" t="s">
        <v>1142</v>
      </c>
      <c r="D1628" s="96" t="s">
        <v>1769</v>
      </c>
      <c r="E1628" s="98">
        <v>1394</v>
      </c>
      <c r="F1628" s="99">
        <v>17</v>
      </c>
      <c r="G1628" s="98">
        <v>1411</v>
      </c>
      <c r="H1628" s="98">
        <v>18011</v>
      </c>
      <c r="I1628" s="99">
        <v>1017</v>
      </c>
      <c r="J1628" s="98">
        <v>19028</v>
      </c>
      <c r="K1628" s="100">
        <v>7.4149999999999994E-2</v>
      </c>
      <c r="M1628">
        <f t="shared" si="50"/>
        <v>1.2048192771084338E-2</v>
      </c>
      <c r="N1628">
        <f t="shared" si="51"/>
        <v>5.3447550977506829E-2</v>
      </c>
    </row>
    <row r="1629" spans="1:14" x14ac:dyDescent="0.2">
      <c r="A1629" s="96">
        <v>230100</v>
      </c>
      <c r="B1629" s="97" t="s">
        <v>1720</v>
      </c>
      <c r="C1629" s="97" t="s">
        <v>1142</v>
      </c>
      <c r="D1629" s="96" t="s">
        <v>1770</v>
      </c>
      <c r="E1629" s="98">
        <v>163</v>
      </c>
      <c r="F1629" s="99">
        <v>0</v>
      </c>
      <c r="G1629" s="98">
        <v>163</v>
      </c>
      <c r="H1629" s="98">
        <v>4414</v>
      </c>
      <c r="I1629" s="99">
        <v>267</v>
      </c>
      <c r="J1629" s="98">
        <v>4681</v>
      </c>
      <c r="K1629" s="100">
        <v>3.4819999999999997E-2</v>
      </c>
      <c r="M1629">
        <f t="shared" si="50"/>
        <v>0</v>
      </c>
      <c r="N1629">
        <f t="shared" si="51"/>
        <v>5.7039094210638755E-2</v>
      </c>
    </row>
    <row r="1630" spans="1:14" x14ac:dyDescent="0.2">
      <c r="A1630" s="96">
        <v>230101</v>
      </c>
      <c r="B1630" s="97" t="s">
        <v>168</v>
      </c>
      <c r="C1630" s="97" t="s">
        <v>1142</v>
      </c>
      <c r="D1630" s="96" t="s">
        <v>815</v>
      </c>
      <c r="E1630" s="98">
        <v>319</v>
      </c>
      <c r="F1630" s="99">
        <v>4</v>
      </c>
      <c r="G1630" s="98">
        <v>323</v>
      </c>
      <c r="H1630" s="98">
        <v>5358</v>
      </c>
      <c r="I1630" s="99">
        <v>473</v>
      </c>
      <c r="J1630" s="98">
        <v>5831</v>
      </c>
      <c r="K1630" s="100">
        <v>5.5390000000000002E-2</v>
      </c>
      <c r="M1630">
        <f t="shared" si="50"/>
        <v>1.238390092879257E-2</v>
      </c>
      <c r="N1630">
        <f t="shared" si="51"/>
        <v>8.1118161550334425E-2</v>
      </c>
    </row>
    <row r="1631" spans="1:14" x14ac:dyDescent="0.2">
      <c r="A1631" s="96">
        <v>230104</v>
      </c>
      <c r="B1631" s="97" t="s">
        <v>1762</v>
      </c>
      <c r="C1631" s="97" t="s">
        <v>1142</v>
      </c>
      <c r="D1631" s="96" t="s">
        <v>1771</v>
      </c>
      <c r="E1631" s="98">
        <v>7773</v>
      </c>
      <c r="F1631" s="99">
        <v>102</v>
      </c>
      <c r="G1631" s="98">
        <v>7875</v>
      </c>
      <c r="H1631" s="98">
        <v>40256</v>
      </c>
      <c r="I1631" s="99">
        <v>1760</v>
      </c>
      <c r="J1631" s="98">
        <v>42016</v>
      </c>
      <c r="K1631" s="100">
        <v>0.18743000000000001</v>
      </c>
      <c r="M1631">
        <f t="shared" si="50"/>
        <v>1.2952380952380953E-2</v>
      </c>
      <c r="N1631">
        <f t="shared" si="51"/>
        <v>4.1888804265041886E-2</v>
      </c>
    </row>
    <row r="1632" spans="1:14" x14ac:dyDescent="0.2">
      <c r="A1632" s="96">
        <v>230105</v>
      </c>
      <c r="B1632" s="97" t="s">
        <v>1720</v>
      </c>
      <c r="C1632" s="97" t="s">
        <v>1142</v>
      </c>
      <c r="D1632" s="96" t="s">
        <v>1772</v>
      </c>
      <c r="E1632" s="98">
        <v>912</v>
      </c>
      <c r="F1632" s="99">
        <v>0</v>
      </c>
      <c r="G1632" s="98">
        <v>912</v>
      </c>
      <c r="H1632" s="98">
        <v>21876</v>
      </c>
      <c r="I1632" s="99">
        <v>8</v>
      </c>
      <c r="J1632" s="98">
        <v>21884</v>
      </c>
      <c r="K1632" s="100">
        <v>4.1669999999999999E-2</v>
      </c>
      <c r="M1632">
        <f t="shared" si="50"/>
        <v>0</v>
      </c>
      <c r="N1632">
        <f t="shared" si="51"/>
        <v>3.6556388228842988E-4</v>
      </c>
    </row>
    <row r="1633" spans="1:14" x14ac:dyDescent="0.2">
      <c r="A1633" s="96">
        <v>230106</v>
      </c>
      <c r="B1633" s="97" t="s">
        <v>1720</v>
      </c>
      <c r="C1633" s="97" t="s">
        <v>1142</v>
      </c>
      <c r="D1633" s="96" t="s">
        <v>1773</v>
      </c>
      <c r="E1633" s="98">
        <v>259</v>
      </c>
      <c r="F1633" s="99">
        <v>8</v>
      </c>
      <c r="G1633" s="98">
        <v>267</v>
      </c>
      <c r="H1633" s="98">
        <v>3415</v>
      </c>
      <c r="I1633" s="99">
        <v>600</v>
      </c>
      <c r="J1633" s="98">
        <v>4015</v>
      </c>
      <c r="K1633" s="100">
        <v>6.6500000000000004E-2</v>
      </c>
      <c r="M1633">
        <f t="shared" si="50"/>
        <v>2.9962546816479401E-2</v>
      </c>
      <c r="N1633">
        <f t="shared" si="51"/>
        <v>0.149439601494396</v>
      </c>
    </row>
    <row r="1634" spans="1:14" x14ac:dyDescent="0.2">
      <c r="A1634" s="96">
        <v>230108</v>
      </c>
      <c r="B1634" s="97" t="s">
        <v>1720</v>
      </c>
      <c r="C1634" s="97" t="s">
        <v>1142</v>
      </c>
      <c r="D1634" s="96" t="s">
        <v>1774</v>
      </c>
      <c r="E1634" s="98">
        <v>175</v>
      </c>
      <c r="F1634" s="99">
        <v>0</v>
      </c>
      <c r="G1634" s="98">
        <v>175</v>
      </c>
      <c r="H1634" s="98">
        <v>3164</v>
      </c>
      <c r="I1634" s="99">
        <v>0</v>
      </c>
      <c r="J1634" s="98">
        <v>3164</v>
      </c>
      <c r="K1634" s="100">
        <v>5.5309999999999998E-2</v>
      </c>
      <c r="M1634">
        <f t="shared" si="50"/>
        <v>0</v>
      </c>
      <c r="N1634">
        <f t="shared" si="51"/>
        <v>0</v>
      </c>
    </row>
    <row r="1635" spans="1:14" x14ac:dyDescent="0.2">
      <c r="A1635" s="96">
        <v>230110</v>
      </c>
      <c r="B1635" s="97" t="s">
        <v>1720</v>
      </c>
      <c r="C1635" s="97" t="s">
        <v>1142</v>
      </c>
      <c r="D1635" s="96" t="s">
        <v>1775</v>
      </c>
      <c r="E1635" s="98">
        <v>305</v>
      </c>
      <c r="F1635" s="99">
        <v>0</v>
      </c>
      <c r="G1635" s="98">
        <v>305</v>
      </c>
      <c r="H1635" s="98">
        <v>7204</v>
      </c>
      <c r="I1635" s="99">
        <v>0</v>
      </c>
      <c r="J1635" s="98">
        <v>7204</v>
      </c>
      <c r="K1635" s="100">
        <v>4.2340000000000003E-2</v>
      </c>
      <c r="M1635">
        <f t="shared" si="50"/>
        <v>0</v>
      </c>
      <c r="N1635">
        <f t="shared" si="51"/>
        <v>0</v>
      </c>
    </row>
    <row r="1636" spans="1:14" x14ac:dyDescent="0.2">
      <c r="A1636" s="96">
        <v>230117</v>
      </c>
      <c r="B1636" s="97" t="s">
        <v>1720</v>
      </c>
      <c r="C1636" s="97" t="s">
        <v>1142</v>
      </c>
      <c r="D1636" s="96" t="s">
        <v>1776</v>
      </c>
      <c r="E1636" s="98">
        <v>2950</v>
      </c>
      <c r="F1636" s="99">
        <v>87</v>
      </c>
      <c r="G1636" s="98">
        <v>3037</v>
      </c>
      <c r="H1636" s="98">
        <v>39924</v>
      </c>
      <c r="I1636" s="99">
        <v>6121</v>
      </c>
      <c r="J1636" s="98">
        <v>46045</v>
      </c>
      <c r="K1636" s="100">
        <v>6.5960000000000005E-2</v>
      </c>
      <c r="M1636">
        <f t="shared" si="50"/>
        <v>2.8646690813302601E-2</v>
      </c>
      <c r="N1636">
        <f t="shared" si="51"/>
        <v>0.13293517211423608</v>
      </c>
    </row>
    <row r="1637" spans="1:14" x14ac:dyDescent="0.2">
      <c r="A1637" s="96">
        <v>230118</v>
      </c>
      <c r="B1637" s="97" t="s">
        <v>1720</v>
      </c>
      <c r="C1637" s="97" t="s">
        <v>1142</v>
      </c>
      <c r="D1637" s="96" t="s">
        <v>1777</v>
      </c>
      <c r="E1637" s="98">
        <v>205</v>
      </c>
      <c r="F1637" s="99">
        <v>0</v>
      </c>
      <c r="G1637" s="98">
        <v>205</v>
      </c>
      <c r="H1637" s="98">
        <v>3025</v>
      </c>
      <c r="I1637" s="99">
        <v>0</v>
      </c>
      <c r="J1637" s="98">
        <v>3025</v>
      </c>
      <c r="K1637" s="100">
        <v>6.7769999999999997E-2</v>
      </c>
      <c r="M1637">
        <f t="shared" si="50"/>
        <v>0</v>
      </c>
      <c r="N1637">
        <f t="shared" si="51"/>
        <v>0</v>
      </c>
    </row>
    <row r="1638" spans="1:14" x14ac:dyDescent="0.2">
      <c r="A1638" s="96">
        <v>230119</v>
      </c>
      <c r="B1638" s="97" t="s">
        <v>1720</v>
      </c>
      <c r="C1638" s="97" t="s">
        <v>1142</v>
      </c>
      <c r="D1638" s="96" t="s">
        <v>1778</v>
      </c>
      <c r="E1638" s="98">
        <v>4045</v>
      </c>
      <c r="F1638" s="99">
        <v>93</v>
      </c>
      <c r="G1638" s="98">
        <v>4138</v>
      </c>
      <c r="H1638" s="98">
        <v>15640</v>
      </c>
      <c r="I1638" s="99">
        <v>491</v>
      </c>
      <c r="J1638" s="98">
        <v>16131</v>
      </c>
      <c r="K1638" s="100">
        <v>0.25652000000000003</v>
      </c>
      <c r="M1638">
        <f t="shared" si="50"/>
        <v>2.2474625422909619E-2</v>
      </c>
      <c r="N1638">
        <f t="shared" si="51"/>
        <v>3.0438286529043457E-2</v>
      </c>
    </row>
    <row r="1639" spans="1:14" x14ac:dyDescent="0.2">
      <c r="A1639" s="96">
        <v>230121</v>
      </c>
      <c r="B1639" s="97" t="s">
        <v>1720</v>
      </c>
      <c r="C1639" s="97" t="s">
        <v>1142</v>
      </c>
      <c r="D1639" s="96" t="s">
        <v>1779</v>
      </c>
      <c r="E1639" s="98">
        <v>466</v>
      </c>
      <c r="F1639" s="99">
        <v>0</v>
      </c>
      <c r="G1639" s="98">
        <v>466</v>
      </c>
      <c r="H1639" s="98">
        <v>7772</v>
      </c>
      <c r="I1639" s="99">
        <v>2</v>
      </c>
      <c r="J1639" s="98">
        <v>7774</v>
      </c>
      <c r="K1639" s="100">
        <v>5.994E-2</v>
      </c>
      <c r="M1639">
        <f t="shared" si="50"/>
        <v>0</v>
      </c>
      <c r="N1639">
        <f t="shared" si="51"/>
        <v>2.5726781579624391E-4</v>
      </c>
    </row>
    <row r="1640" spans="1:14" x14ac:dyDescent="0.2">
      <c r="A1640" s="96">
        <v>230130</v>
      </c>
      <c r="B1640" s="97" t="s">
        <v>1720</v>
      </c>
      <c r="C1640" s="97" t="s">
        <v>1142</v>
      </c>
      <c r="D1640" s="96" t="s">
        <v>1780</v>
      </c>
      <c r="E1640" s="98">
        <v>10221</v>
      </c>
      <c r="F1640" s="99">
        <v>0</v>
      </c>
      <c r="G1640" s="98">
        <v>10221</v>
      </c>
      <c r="H1640" s="98">
        <v>157812</v>
      </c>
      <c r="I1640" s="99">
        <v>2807</v>
      </c>
      <c r="J1640" s="98">
        <v>160619</v>
      </c>
      <c r="K1640" s="100">
        <v>6.3640000000000002E-2</v>
      </c>
      <c r="M1640">
        <f t="shared" si="50"/>
        <v>0</v>
      </c>
      <c r="N1640">
        <f t="shared" si="51"/>
        <v>1.7476139186522143E-2</v>
      </c>
    </row>
    <row r="1641" spans="1:14" x14ac:dyDescent="0.2">
      <c r="A1641" s="96">
        <v>230132</v>
      </c>
      <c r="B1641" s="97" t="s">
        <v>1720</v>
      </c>
      <c r="C1641" s="97" t="s">
        <v>1142</v>
      </c>
      <c r="D1641" s="96" t="s">
        <v>1781</v>
      </c>
      <c r="E1641" s="98">
        <v>5054</v>
      </c>
      <c r="F1641" s="99">
        <v>22</v>
      </c>
      <c r="G1641" s="98">
        <v>5076</v>
      </c>
      <c r="H1641" s="98">
        <v>30889</v>
      </c>
      <c r="I1641" s="99">
        <v>841</v>
      </c>
      <c r="J1641" s="98">
        <v>31730</v>
      </c>
      <c r="K1641" s="100">
        <v>0.15997</v>
      </c>
      <c r="M1641">
        <f t="shared" si="50"/>
        <v>4.3341213553979513E-3</v>
      </c>
      <c r="N1641">
        <f t="shared" si="51"/>
        <v>2.6504884966908289E-2</v>
      </c>
    </row>
    <row r="1642" spans="1:14" x14ac:dyDescent="0.2">
      <c r="A1642" s="96">
        <v>230133</v>
      </c>
      <c r="B1642" s="97" t="s">
        <v>1720</v>
      </c>
      <c r="C1642" s="97" t="s">
        <v>1142</v>
      </c>
      <c r="D1642" s="96" t="s">
        <v>1782</v>
      </c>
      <c r="E1642" s="98">
        <v>178</v>
      </c>
      <c r="F1642" s="99">
        <v>0</v>
      </c>
      <c r="G1642" s="98">
        <v>178</v>
      </c>
      <c r="H1642" s="98">
        <v>3036</v>
      </c>
      <c r="I1642" s="99">
        <v>0</v>
      </c>
      <c r="J1642" s="98">
        <v>3036</v>
      </c>
      <c r="K1642" s="100">
        <v>5.8630000000000002E-2</v>
      </c>
      <c r="M1642">
        <f t="shared" si="50"/>
        <v>0</v>
      </c>
      <c r="N1642">
        <f t="shared" si="51"/>
        <v>0</v>
      </c>
    </row>
    <row r="1643" spans="1:14" x14ac:dyDescent="0.2">
      <c r="A1643" s="96">
        <v>230135</v>
      </c>
      <c r="B1643" s="97" t="s">
        <v>1720</v>
      </c>
      <c r="C1643" s="97" t="s">
        <v>1142</v>
      </c>
      <c r="D1643" s="96" t="s">
        <v>1783</v>
      </c>
      <c r="E1643" s="98">
        <v>1</v>
      </c>
      <c r="F1643" s="99">
        <v>0</v>
      </c>
      <c r="G1643" s="98">
        <v>1</v>
      </c>
      <c r="H1643" s="98">
        <v>50</v>
      </c>
      <c r="I1643" s="99">
        <v>0</v>
      </c>
      <c r="J1643" s="98">
        <v>50</v>
      </c>
      <c r="K1643" s="100">
        <v>0.02</v>
      </c>
      <c r="M1643">
        <f t="shared" si="50"/>
        <v>0</v>
      </c>
      <c r="N1643">
        <f t="shared" si="51"/>
        <v>0</v>
      </c>
    </row>
    <row r="1644" spans="1:14" x14ac:dyDescent="0.2">
      <c r="A1644" s="96">
        <v>230141</v>
      </c>
      <c r="B1644" s="97" t="s">
        <v>1720</v>
      </c>
      <c r="C1644" s="97" t="s">
        <v>1142</v>
      </c>
      <c r="D1644" s="96" t="s">
        <v>1784</v>
      </c>
      <c r="E1644" s="98">
        <v>2692</v>
      </c>
      <c r="F1644" s="99">
        <v>34</v>
      </c>
      <c r="G1644" s="98">
        <v>2726</v>
      </c>
      <c r="H1644" s="98">
        <v>51460</v>
      </c>
      <c r="I1644" s="99">
        <v>3527</v>
      </c>
      <c r="J1644" s="98">
        <v>54987</v>
      </c>
      <c r="K1644" s="100">
        <v>4.9579999999999999E-2</v>
      </c>
      <c r="M1644">
        <f t="shared" si="50"/>
        <v>1.2472487160674981E-2</v>
      </c>
      <c r="N1644">
        <f t="shared" si="51"/>
        <v>6.4142433666139267E-2</v>
      </c>
    </row>
    <row r="1645" spans="1:14" x14ac:dyDescent="0.2">
      <c r="A1645" s="96">
        <v>230142</v>
      </c>
      <c r="B1645" s="97" t="s">
        <v>1720</v>
      </c>
      <c r="C1645" s="97" t="s">
        <v>1142</v>
      </c>
      <c r="D1645" s="96" t="s">
        <v>1785</v>
      </c>
      <c r="E1645" s="98">
        <v>2635</v>
      </c>
      <c r="F1645" s="99">
        <v>7</v>
      </c>
      <c r="G1645" s="98">
        <v>2642</v>
      </c>
      <c r="H1645" s="98">
        <v>25774</v>
      </c>
      <c r="I1645" s="99">
        <v>1427</v>
      </c>
      <c r="J1645" s="98">
        <v>27201</v>
      </c>
      <c r="K1645" s="100">
        <v>9.7129999999999994E-2</v>
      </c>
      <c r="M1645">
        <f t="shared" si="50"/>
        <v>2.6495079485238456E-3</v>
      </c>
      <c r="N1645">
        <f t="shared" si="51"/>
        <v>5.2461306569611413E-2</v>
      </c>
    </row>
    <row r="1646" spans="1:14" x14ac:dyDescent="0.2">
      <c r="A1646" s="96">
        <v>230144</v>
      </c>
      <c r="B1646" s="97" t="s">
        <v>1720</v>
      </c>
      <c r="C1646" s="97" t="s">
        <v>1142</v>
      </c>
      <c r="D1646" s="96" t="s">
        <v>1786</v>
      </c>
      <c r="E1646" s="98">
        <v>0</v>
      </c>
      <c r="F1646" s="99">
        <v>0</v>
      </c>
      <c r="G1646" s="98">
        <v>0</v>
      </c>
      <c r="H1646" s="98">
        <v>15</v>
      </c>
      <c r="I1646" s="99">
        <v>0</v>
      </c>
      <c r="J1646" s="98">
        <v>15</v>
      </c>
      <c r="K1646" s="100">
        <v>0</v>
      </c>
      <c r="M1646" t="e">
        <f t="shared" si="50"/>
        <v>#DIV/0!</v>
      </c>
      <c r="N1646">
        <f t="shared" si="51"/>
        <v>0</v>
      </c>
    </row>
    <row r="1647" spans="1:14" x14ac:dyDescent="0.2">
      <c r="A1647" s="96">
        <v>230146</v>
      </c>
      <c r="B1647" s="97" t="s">
        <v>1720</v>
      </c>
      <c r="C1647" s="97" t="s">
        <v>1142</v>
      </c>
      <c r="D1647" s="96" t="s">
        <v>1787</v>
      </c>
      <c r="E1647" s="98">
        <v>2039</v>
      </c>
      <c r="F1647" s="99">
        <v>3</v>
      </c>
      <c r="G1647" s="98">
        <v>2042</v>
      </c>
      <c r="H1647" s="98">
        <v>40011</v>
      </c>
      <c r="I1647" s="99">
        <v>5250</v>
      </c>
      <c r="J1647" s="98">
        <v>45261</v>
      </c>
      <c r="K1647" s="100">
        <v>4.512E-2</v>
      </c>
      <c r="M1647">
        <f t="shared" si="50"/>
        <v>1.4691478942213516E-3</v>
      </c>
      <c r="N1647">
        <f t="shared" si="51"/>
        <v>0.11599390203486445</v>
      </c>
    </row>
    <row r="1648" spans="1:14" x14ac:dyDescent="0.2">
      <c r="A1648" s="96">
        <v>230151</v>
      </c>
      <c r="B1648" s="97" t="s">
        <v>1720</v>
      </c>
      <c r="C1648" s="97" t="s">
        <v>1142</v>
      </c>
      <c r="D1648" s="96" t="s">
        <v>1788</v>
      </c>
      <c r="E1648" s="98">
        <v>2983</v>
      </c>
      <c r="F1648" s="99">
        <v>0</v>
      </c>
      <c r="G1648" s="98">
        <v>2983</v>
      </c>
      <c r="H1648" s="98">
        <v>38961</v>
      </c>
      <c r="I1648" s="99">
        <v>2506</v>
      </c>
      <c r="J1648" s="98">
        <v>41467</v>
      </c>
      <c r="K1648" s="100">
        <v>7.1940000000000004E-2</v>
      </c>
      <c r="M1648">
        <f t="shared" si="50"/>
        <v>0</v>
      </c>
      <c r="N1648">
        <f t="shared" si="51"/>
        <v>6.0433597800660765E-2</v>
      </c>
    </row>
    <row r="1649" spans="1:14" x14ac:dyDescent="0.2">
      <c r="A1649" s="96">
        <v>230156</v>
      </c>
      <c r="B1649" s="97" t="s">
        <v>1720</v>
      </c>
      <c r="C1649" s="97" t="s">
        <v>1142</v>
      </c>
      <c r="D1649" s="96" t="s">
        <v>1789</v>
      </c>
      <c r="E1649" s="98">
        <v>2746</v>
      </c>
      <c r="F1649" s="99">
        <v>4</v>
      </c>
      <c r="G1649" s="98">
        <v>2750</v>
      </c>
      <c r="H1649" s="98">
        <v>67758</v>
      </c>
      <c r="I1649" s="99">
        <v>5468</v>
      </c>
      <c r="J1649" s="98">
        <v>73226</v>
      </c>
      <c r="K1649" s="100">
        <v>3.755E-2</v>
      </c>
      <c r="M1649">
        <f t="shared" si="50"/>
        <v>1.4545454545454545E-3</v>
      </c>
      <c r="N1649">
        <f t="shared" si="51"/>
        <v>7.4672930379919705E-2</v>
      </c>
    </row>
    <row r="1650" spans="1:14" x14ac:dyDescent="0.2">
      <c r="A1650" s="96">
        <v>230165</v>
      </c>
      <c r="B1650" s="97" t="s">
        <v>1720</v>
      </c>
      <c r="C1650" s="97" t="s">
        <v>1142</v>
      </c>
      <c r="D1650" s="96" t="s">
        <v>1790</v>
      </c>
      <c r="E1650" s="98">
        <v>8681</v>
      </c>
      <c r="F1650" s="99">
        <v>81</v>
      </c>
      <c r="G1650" s="98">
        <v>8762</v>
      </c>
      <c r="H1650" s="98">
        <v>77151</v>
      </c>
      <c r="I1650" s="99">
        <v>3985</v>
      </c>
      <c r="J1650" s="98">
        <v>81136</v>
      </c>
      <c r="K1650" s="100">
        <v>0.10799</v>
      </c>
      <c r="M1650">
        <f t="shared" si="50"/>
        <v>9.2444647340789773E-3</v>
      </c>
      <c r="N1650">
        <f t="shared" si="51"/>
        <v>4.9115066061920724E-2</v>
      </c>
    </row>
    <row r="1651" spans="1:14" x14ac:dyDescent="0.2">
      <c r="A1651" s="96">
        <v>230167</v>
      </c>
      <c r="B1651" s="97" t="s">
        <v>1720</v>
      </c>
      <c r="C1651" s="97" t="s">
        <v>1142</v>
      </c>
      <c r="D1651" s="96" t="s">
        <v>1791</v>
      </c>
      <c r="E1651" s="98">
        <v>2990</v>
      </c>
      <c r="F1651" s="99">
        <v>69</v>
      </c>
      <c r="G1651" s="98">
        <v>3059</v>
      </c>
      <c r="H1651" s="98">
        <v>46340</v>
      </c>
      <c r="I1651" s="99">
        <v>3509</v>
      </c>
      <c r="J1651" s="98">
        <v>49849</v>
      </c>
      <c r="K1651" s="100">
        <v>6.1370000000000001E-2</v>
      </c>
      <c r="M1651">
        <f t="shared" si="50"/>
        <v>2.2556390977443608E-2</v>
      </c>
      <c r="N1651">
        <f t="shared" si="51"/>
        <v>7.0392585608537783E-2</v>
      </c>
    </row>
    <row r="1652" spans="1:14" x14ac:dyDescent="0.2">
      <c r="A1652" s="96">
        <v>230174</v>
      </c>
      <c r="B1652" s="97" t="s">
        <v>1720</v>
      </c>
      <c r="C1652" s="97" t="s">
        <v>1142</v>
      </c>
      <c r="D1652" s="96" t="s">
        <v>1792</v>
      </c>
      <c r="E1652" s="98">
        <v>132</v>
      </c>
      <c r="F1652" s="99">
        <v>13</v>
      </c>
      <c r="G1652" s="98">
        <v>145</v>
      </c>
      <c r="H1652" s="98">
        <v>2380</v>
      </c>
      <c r="I1652" s="99">
        <v>763</v>
      </c>
      <c r="J1652" s="98">
        <v>3143</v>
      </c>
      <c r="K1652" s="100">
        <v>4.6129999999999997E-2</v>
      </c>
      <c r="M1652">
        <f t="shared" si="50"/>
        <v>8.9655172413793102E-2</v>
      </c>
      <c r="N1652">
        <f t="shared" si="51"/>
        <v>0.24276169265033407</v>
      </c>
    </row>
    <row r="1653" spans="1:14" x14ac:dyDescent="0.2">
      <c r="A1653" s="96">
        <v>230176</v>
      </c>
      <c r="B1653" s="97" t="s">
        <v>1720</v>
      </c>
      <c r="C1653" s="97" t="s">
        <v>1142</v>
      </c>
      <c r="D1653" s="96" t="s">
        <v>1793</v>
      </c>
      <c r="E1653" s="98">
        <v>608</v>
      </c>
      <c r="F1653" s="99">
        <v>2</v>
      </c>
      <c r="G1653" s="98">
        <v>610</v>
      </c>
      <c r="H1653" s="98">
        <v>17286</v>
      </c>
      <c r="I1653" s="99">
        <v>1254</v>
      </c>
      <c r="J1653" s="98">
        <v>18540</v>
      </c>
      <c r="K1653" s="100">
        <v>3.2899999999999999E-2</v>
      </c>
      <c r="M1653">
        <f t="shared" si="50"/>
        <v>3.2786885245901639E-3</v>
      </c>
      <c r="N1653">
        <f t="shared" si="51"/>
        <v>6.7637540453074435E-2</v>
      </c>
    </row>
    <row r="1654" spans="1:14" x14ac:dyDescent="0.2">
      <c r="A1654" s="96">
        <v>230180</v>
      </c>
      <c r="B1654" s="97" t="s">
        <v>1720</v>
      </c>
      <c r="C1654" s="97" t="s">
        <v>1142</v>
      </c>
      <c r="D1654" s="96" t="s">
        <v>1794</v>
      </c>
      <c r="E1654" s="98">
        <v>252</v>
      </c>
      <c r="F1654" s="99">
        <v>0</v>
      </c>
      <c r="G1654" s="98">
        <v>252</v>
      </c>
      <c r="H1654" s="98">
        <v>4336</v>
      </c>
      <c r="I1654" s="99">
        <v>238</v>
      </c>
      <c r="J1654" s="98">
        <v>4574</v>
      </c>
      <c r="K1654" s="100">
        <v>5.509E-2</v>
      </c>
      <c r="M1654">
        <f t="shared" si="50"/>
        <v>0</v>
      </c>
      <c r="N1654">
        <f t="shared" si="51"/>
        <v>5.2033231307389592E-2</v>
      </c>
    </row>
    <row r="1655" spans="1:14" x14ac:dyDescent="0.2">
      <c r="A1655" s="96">
        <v>230193</v>
      </c>
      <c r="B1655" s="97" t="s">
        <v>1720</v>
      </c>
      <c r="C1655" s="97" t="s">
        <v>1142</v>
      </c>
      <c r="D1655" s="96" t="s">
        <v>1795</v>
      </c>
      <c r="E1655" s="98">
        <v>992</v>
      </c>
      <c r="F1655" s="99">
        <v>0</v>
      </c>
      <c r="G1655" s="98">
        <v>992</v>
      </c>
      <c r="H1655" s="98">
        <v>13551</v>
      </c>
      <c r="I1655" s="99">
        <v>0</v>
      </c>
      <c r="J1655" s="98">
        <v>13551</v>
      </c>
      <c r="K1655" s="100">
        <v>7.3200000000000001E-2</v>
      </c>
      <c r="M1655">
        <f t="shared" si="50"/>
        <v>0</v>
      </c>
      <c r="N1655">
        <f t="shared" si="51"/>
        <v>0</v>
      </c>
    </row>
    <row r="1656" spans="1:14" x14ac:dyDescent="0.2">
      <c r="A1656" s="96">
        <v>230195</v>
      </c>
      <c r="B1656" s="97" t="s">
        <v>1720</v>
      </c>
      <c r="C1656" s="97" t="s">
        <v>1142</v>
      </c>
      <c r="D1656" s="96" t="s">
        <v>1796</v>
      </c>
      <c r="E1656" s="98">
        <v>3780</v>
      </c>
      <c r="F1656" s="99">
        <v>63</v>
      </c>
      <c r="G1656" s="98">
        <v>3843</v>
      </c>
      <c r="H1656" s="98">
        <v>60300</v>
      </c>
      <c r="I1656" s="99">
        <v>3557</v>
      </c>
      <c r="J1656" s="98">
        <v>63857</v>
      </c>
      <c r="K1656" s="100">
        <v>6.0179999999999997E-2</v>
      </c>
      <c r="M1656">
        <f t="shared" si="50"/>
        <v>1.6393442622950821E-2</v>
      </c>
      <c r="N1656">
        <f t="shared" si="51"/>
        <v>5.5702585464397013E-2</v>
      </c>
    </row>
    <row r="1657" spans="1:14" x14ac:dyDescent="0.2">
      <c r="A1657" s="96">
        <v>230197</v>
      </c>
      <c r="B1657" s="97" t="s">
        <v>1720</v>
      </c>
      <c r="C1657" s="97" t="s">
        <v>1142</v>
      </c>
      <c r="D1657" s="96" t="s">
        <v>1797</v>
      </c>
      <c r="E1657" s="98">
        <v>2459</v>
      </c>
      <c r="F1657" s="99">
        <v>71</v>
      </c>
      <c r="G1657" s="98">
        <v>2530</v>
      </c>
      <c r="H1657" s="98">
        <v>60661</v>
      </c>
      <c r="I1657" s="99">
        <v>7046</v>
      </c>
      <c r="J1657" s="98">
        <v>67707</v>
      </c>
      <c r="K1657" s="100">
        <v>3.737E-2</v>
      </c>
      <c r="M1657">
        <f t="shared" si="50"/>
        <v>2.8063241106719369E-2</v>
      </c>
      <c r="N1657">
        <f t="shared" si="51"/>
        <v>0.10406604930066315</v>
      </c>
    </row>
    <row r="1658" spans="1:14" x14ac:dyDescent="0.2">
      <c r="A1658" s="96">
        <v>230204</v>
      </c>
      <c r="B1658" s="97" t="s">
        <v>1720</v>
      </c>
      <c r="C1658" s="97" t="s">
        <v>1142</v>
      </c>
      <c r="D1658" s="96" t="s">
        <v>1798</v>
      </c>
      <c r="E1658" s="98">
        <v>990</v>
      </c>
      <c r="F1658" s="99">
        <v>5</v>
      </c>
      <c r="G1658" s="98">
        <v>995</v>
      </c>
      <c r="H1658" s="98">
        <v>15531</v>
      </c>
      <c r="I1658" s="99">
        <v>1556</v>
      </c>
      <c r="J1658" s="98">
        <v>17087</v>
      </c>
      <c r="K1658" s="100">
        <v>5.8229999999999997E-2</v>
      </c>
      <c r="M1658">
        <f t="shared" si="50"/>
        <v>5.0251256281407036E-3</v>
      </c>
      <c r="N1658">
        <f t="shared" si="51"/>
        <v>9.106338151811319E-2</v>
      </c>
    </row>
    <row r="1659" spans="1:14" x14ac:dyDescent="0.2">
      <c r="A1659" s="96">
        <v>230207</v>
      </c>
      <c r="B1659" s="97" t="s">
        <v>1720</v>
      </c>
      <c r="C1659" s="97" t="s">
        <v>1142</v>
      </c>
      <c r="D1659" s="96" t="s">
        <v>1799</v>
      </c>
      <c r="E1659" s="98">
        <v>2450</v>
      </c>
      <c r="F1659" s="99">
        <v>68</v>
      </c>
      <c r="G1659" s="98">
        <v>2518</v>
      </c>
      <c r="H1659" s="98">
        <v>16947</v>
      </c>
      <c r="I1659" s="99">
        <v>707</v>
      </c>
      <c r="J1659" s="98">
        <v>17654</v>
      </c>
      <c r="K1659" s="100">
        <v>0.14263000000000001</v>
      </c>
      <c r="M1659">
        <f t="shared" si="50"/>
        <v>2.7005559968228753E-2</v>
      </c>
      <c r="N1659">
        <f t="shared" si="51"/>
        <v>4.004758128469469E-2</v>
      </c>
    </row>
    <row r="1660" spans="1:14" x14ac:dyDescent="0.2">
      <c r="A1660" s="96">
        <v>230208</v>
      </c>
      <c r="B1660" s="97" t="s">
        <v>1720</v>
      </c>
      <c r="C1660" s="97" t="s">
        <v>1142</v>
      </c>
      <c r="D1660" s="96" t="s">
        <v>1800</v>
      </c>
      <c r="E1660" s="98">
        <v>193</v>
      </c>
      <c r="F1660" s="99">
        <v>0</v>
      </c>
      <c r="G1660" s="98">
        <v>193</v>
      </c>
      <c r="H1660" s="98">
        <v>2499</v>
      </c>
      <c r="I1660" s="99">
        <v>0</v>
      </c>
      <c r="J1660" s="98">
        <v>2499</v>
      </c>
      <c r="K1660" s="100">
        <v>7.7229999999999993E-2</v>
      </c>
      <c r="M1660">
        <f t="shared" si="50"/>
        <v>0</v>
      </c>
      <c r="N1660">
        <f t="shared" si="51"/>
        <v>0</v>
      </c>
    </row>
    <row r="1661" spans="1:14" x14ac:dyDescent="0.2">
      <c r="A1661" s="96">
        <v>230212</v>
      </c>
      <c r="B1661" s="97" t="s">
        <v>1720</v>
      </c>
      <c r="C1661" s="97" t="s">
        <v>1142</v>
      </c>
      <c r="D1661" s="96" t="s">
        <v>1801</v>
      </c>
      <c r="E1661" s="98">
        <v>40</v>
      </c>
      <c r="F1661" s="99">
        <v>0</v>
      </c>
      <c r="G1661" s="98">
        <v>40</v>
      </c>
      <c r="H1661" s="98">
        <v>2621</v>
      </c>
      <c r="I1661" s="99">
        <v>0</v>
      </c>
      <c r="J1661" s="98">
        <v>2621</v>
      </c>
      <c r="K1661" s="100">
        <v>1.5259999999999999E-2</v>
      </c>
      <c r="M1661">
        <f t="shared" si="50"/>
        <v>0</v>
      </c>
      <c r="N1661">
        <f t="shared" si="51"/>
        <v>0</v>
      </c>
    </row>
    <row r="1662" spans="1:14" x14ac:dyDescent="0.2">
      <c r="A1662" s="96">
        <v>230216</v>
      </c>
      <c r="B1662" s="97" t="s">
        <v>1720</v>
      </c>
      <c r="C1662" s="97" t="s">
        <v>1142</v>
      </c>
      <c r="D1662" s="96" t="s">
        <v>1802</v>
      </c>
      <c r="E1662" s="98">
        <v>1268</v>
      </c>
      <c r="F1662" s="99">
        <v>2</v>
      </c>
      <c r="G1662" s="98">
        <v>1270</v>
      </c>
      <c r="H1662" s="98">
        <v>22688</v>
      </c>
      <c r="I1662" s="99">
        <v>1742</v>
      </c>
      <c r="J1662" s="98">
        <v>24430</v>
      </c>
      <c r="K1662" s="100">
        <v>5.1990000000000001E-2</v>
      </c>
      <c r="M1662">
        <f t="shared" si="50"/>
        <v>1.5748031496062992E-3</v>
      </c>
      <c r="N1662">
        <f t="shared" si="51"/>
        <v>7.1305771592304543E-2</v>
      </c>
    </row>
    <row r="1663" spans="1:14" x14ac:dyDescent="0.2">
      <c r="A1663" s="96">
        <v>230217</v>
      </c>
      <c r="B1663" s="97" t="s">
        <v>1720</v>
      </c>
      <c r="C1663" s="97" t="s">
        <v>1142</v>
      </c>
      <c r="D1663" s="96" t="s">
        <v>1803</v>
      </c>
      <c r="E1663" s="98">
        <v>299</v>
      </c>
      <c r="F1663" s="99">
        <v>0</v>
      </c>
      <c r="G1663" s="98">
        <v>299</v>
      </c>
      <c r="H1663" s="98">
        <v>5549</v>
      </c>
      <c r="I1663" s="99">
        <v>8</v>
      </c>
      <c r="J1663" s="98">
        <v>5557</v>
      </c>
      <c r="K1663" s="100">
        <v>5.3809999999999997E-2</v>
      </c>
      <c r="M1663">
        <f t="shared" si="50"/>
        <v>0</v>
      </c>
      <c r="N1663">
        <f t="shared" si="51"/>
        <v>1.4396256973186971E-3</v>
      </c>
    </row>
    <row r="1664" spans="1:14" x14ac:dyDescent="0.2">
      <c r="A1664" s="96">
        <v>230222</v>
      </c>
      <c r="B1664" s="97" t="s">
        <v>1720</v>
      </c>
      <c r="C1664" s="97" t="s">
        <v>1142</v>
      </c>
      <c r="D1664" s="96" t="s">
        <v>1804</v>
      </c>
      <c r="E1664" s="98">
        <v>816</v>
      </c>
      <c r="F1664" s="99">
        <v>0</v>
      </c>
      <c r="G1664" s="98">
        <v>816</v>
      </c>
      <c r="H1664" s="98">
        <v>21624</v>
      </c>
      <c r="I1664" s="99">
        <v>953</v>
      </c>
      <c r="J1664" s="98">
        <v>22577</v>
      </c>
      <c r="K1664" s="100">
        <v>3.6139999999999999E-2</v>
      </c>
      <c r="M1664">
        <f t="shared" si="50"/>
        <v>0</v>
      </c>
      <c r="N1664">
        <f t="shared" si="51"/>
        <v>4.2211099791823539E-2</v>
      </c>
    </row>
    <row r="1665" spans="1:14" x14ac:dyDescent="0.2">
      <c r="A1665" s="96">
        <v>230223</v>
      </c>
      <c r="B1665" s="97" t="s">
        <v>1720</v>
      </c>
      <c r="C1665" s="97" t="s">
        <v>1142</v>
      </c>
      <c r="D1665" s="96" t="s">
        <v>1805</v>
      </c>
      <c r="E1665" s="98">
        <v>1766</v>
      </c>
      <c r="F1665" s="99">
        <v>4</v>
      </c>
      <c r="G1665" s="98">
        <v>1770</v>
      </c>
      <c r="H1665" s="98">
        <v>13770</v>
      </c>
      <c r="I1665" s="99">
        <v>205</v>
      </c>
      <c r="J1665" s="98">
        <v>13975</v>
      </c>
      <c r="K1665" s="100">
        <v>0.12665000000000001</v>
      </c>
      <c r="M1665">
        <f t="shared" si="50"/>
        <v>2.2598870056497176E-3</v>
      </c>
      <c r="N1665">
        <f t="shared" si="51"/>
        <v>1.4669051878354204E-2</v>
      </c>
    </row>
    <row r="1666" spans="1:14" x14ac:dyDescent="0.2">
      <c r="A1666" s="96">
        <v>230227</v>
      </c>
      <c r="B1666" s="97" t="s">
        <v>1720</v>
      </c>
      <c r="C1666" s="97" t="s">
        <v>1142</v>
      </c>
      <c r="D1666" s="96" t="s">
        <v>1806</v>
      </c>
      <c r="E1666" s="98">
        <v>1732</v>
      </c>
      <c r="F1666" s="99">
        <v>15</v>
      </c>
      <c r="G1666" s="98">
        <v>1747</v>
      </c>
      <c r="H1666" s="98">
        <v>33843</v>
      </c>
      <c r="I1666" s="99">
        <v>2201</v>
      </c>
      <c r="J1666" s="98">
        <v>36044</v>
      </c>
      <c r="K1666" s="100">
        <v>4.8469999999999999E-2</v>
      </c>
      <c r="M1666">
        <f t="shared" si="50"/>
        <v>8.5861476817401267E-3</v>
      </c>
      <c r="N1666">
        <f t="shared" si="51"/>
        <v>6.1064254799689272E-2</v>
      </c>
    </row>
    <row r="1667" spans="1:14" x14ac:dyDescent="0.2">
      <c r="A1667" s="96">
        <v>230230</v>
      </c>
      <c r="B1667" s="97" t="s">
        <v>1720</v>
      </c>
      <c r="C1667" s="97" t="s">
        <v>1142</v>
      </c>
      <c r="D1667" s="96" t="s">
        <v>1807</v>
      </c>
      <c r="E1667" s="98">
        <v>3865</v>
      </c>
      <c r="F1667" s="99">
        <v>27</v>
      </c>
      <c r="G1667" s="98">
        <v>3892</v>
      </c>
      <c r="H1667" s="98">
        <v>50141</v>
      </c>
      <c r="I1667" s="99">
        <v>3003</v>
      </c>
      <c r="J1667" s="98">
        <v>53144</v>
      </c>
      <c r="K1667" s="100">
        <v>7.3230000000000003E-2</v>
      </c>
      <c r="M1667">
        <f t="shared" si="50"/>
        <v>6.9373072970195272E-3</v>
      </c>
      <c r="N1667">
        <f t="shared" si="51"/>
        <v>5.650684931506849E-2</v>
      </c>
    </row>
    <row r="1668" spans="1:14" x14ac:dyDescent="0.2">
      <c r="A1668" s="96">
        <v>230236</v>
      </c>
      <c r="B1668" s="97" t="s">
        <v>1720</v>
      </c>
      <c r="C1668" s="97" t="s">
        <v>1142</v>
      </c>
      <c r="D1668" s="96" t="s">
        <v>1808</v>
      </c>
      <c r="E1668" s="98">
        <v>707</v>
      </c>
      <c r="F1668" s="99">
        <v>33</v>
      </c>
      <c r="G1668" s="98">
        <v>740</v>
      </c>
      <c r="H1668" s="98">
        <v>10661</v>
      </c>
      <c r="I1668" s="99">
        <v>2199</v>
      </c>
      <c r="J1668" s="98">
        <v>12860</v>
      </c>
      <c r="K1668" s="100">
        <v>5.7540000000000001E-2</v>
      </c>
      <c r="M1668">
        <f t="shared" ref="M1668:M1731" si="52">F1668/G1668</f>
        <v>4.4594594594594597E-2</v>
      </c>
      <c r="N1668">
        <f t="shared" ref="N1668:N1731" si="53">I1668/J1668</f>
        <v>0.17099533437013997</v>
      </c>
    </row>
    <row r="1669" spans="1:14" x14ac:dyDescent="0.2">
      <c r="A1669" s="96">
        <v>230239</v>
      </c>
      <c r="B1669" s="97" t="s">
        <v>1720</v>
      </c>
      <c r="C1669" s="97" t="s">
        <v>1142</v>
      </c>
      <c r="D1669" s="96" t="s">
        <v>1809</v>
      </c>
      <c r="E1669" s="98">
        <v>527</v>
      </c>
      <c r="F1669" s="99">
        <v>0</v>
      </c>
      <c r="G1669" s="98">
        <v>527</v>
      </c>
      <c r="H1669" s="98">
        <v>6166</v>
      </c>
      <c r="I1669" s="99">
        <v>0</v>
      </c>
      <c r="J1669" s="98">
        <v>6166</v>
      </c>
      <c r="K1669" s="100">
        <v>8.5470000000000004E-2</v>
      </c>
      <c r="M1669">
        <f t="shared" si="52"/>
        <v>0</v>
      </c>
      <c r="N1669">
        <f t="shared" si="53"/>
        <v>0</v>
      </c>
    </row>
    <row r="1670" spans="1:14" x14ac:dyDescent="0.2">
      <c r="A1670" s="96">
        <v>230241</v>
      </c>
      <c r="B1670" s="97" t="s">
        <v>1720</v>
      </c>
      <c r="C1670" s="97" t="s">
        <v>1142</v>
      </c>
      <c r="D1670" s="96" t="s">
        <v>1810</v>
      </c>
      <c r="E1670" s="98">
        <v>224</v>
      </c>
      <c r="F1670" s="99">
        <v>0</v>
      </c>
      <c r="G1670" s="98">
        <v>224</v>
      </c>
      <c r="H1670" s="98">
        <v>5884</v>
      </c>
      <c r="I1670" s="99">
        <v>0</v>
      </c>
      <c r="J1670" s="98">
        <v>5884</v>
      </c>
      <c r="K1670" s="100">
        <v>3.807E-2</v>
      </c>
      <c r="M1670">
        <f t="shared" si="52"/>
        <v>0</v>
      </c>
      <c r="N1670">
        <f t="shared" si="53"/>
        <v>0</v>
      </c>
    </row>
    <row r="1671" spans="1:14" x14ac:dyDescent="0.2">
      <c r="A1671" s="96">
        <v>230244</v>
      </c>
      <c r="B1671" s="97" t="s">
        <v>1720</v>
      </c>
      <c r="C1671" s="97" t="s">
        <v>1142</v>
      </c>
      <c r="D1671" s="96" t="s">
        <v>1811</v>
      </c>
      <c r="E1671" s="98">
        <v>1873</v>
      </c>
      <c r="F1671" s="99">
        <v>22</v>
      </c>
      <c r="G1671" s="98">
        <v>1895</v>
      </c>
      <c r="H1671" s="98">
        <v>27392</v>
      </c>
      <c r="I1671" s="99">
        <v>1189</v>
      </c>
      <c r="J1671" s="98">
        <v>28581</v>
      </c>
      <c r="K1671" s="100">
        <v>6.6299999999999998E-2</v>
      </c>
      <c r="M1671">
        <f t="shared" si="52"/>
        <v>1.1609498680738786E-2</v>
      </c>
      <c r="N1671">
        <f t="shared" si="53"/>
        <v>4.1601063643679367E-2</v>
      </c>
    </row>
    <row r="1672" spans="1:14" x14ac:dyDescent="0.2">
      <c r="A1672" s="96">
        <v>230254</v>
      </c>
      <c r="B1672" s="97" t="s">
        <v>1720</v>
      </c>
      <c r="C1672" s="97" t="s">
        <v>1142</v>
      </c>
      <c r="D1672" s="96" t="s">
        <v>1812</v>
      </c>
      <c r="E1672" s="98">
        <v>896</v>
      </c>
      <c r="F1672" s="99">
        <v>0</v>
      </c>
      <c r="G1672" s="98">
        <v>896</v>
      </c>
      <c r="H1672" s="98">
        <v>25399</v>
      </c>
      <c r="I1672" s="99">
        <v>552</v>
      </c>
      <c r="J1672" s="98">
        <v>25951</v>
      </c>
      <c r="K1672" s="100">
        <v>3.4529999999999998E-2</v>
      </c>
      <c r="M1672">
        <f t="shared" si="52"/>
        <v>0</v>
      </c>
      <c r="N1672">
        <f t="shared" si="53"/>
        <v>2.1270856614388656E-2</v>
      </c>
    </row>
    <row r="1673" spans="1:14" x14ac:dyDescent="0.2">
      <c r="A1673" s="96">
        <v>230257</v>
      </c>
      <c r="B1673" s="97" t="s">
        <v>1720</v>
      </c>
      <c r="C1673" s="97" t="s">
        <v>1142</v>
      </c>
      <c r="D1673" s="96" t="s">
        <v>1813</v>
      </c>
      <c r="E1673" s="98">
        <v>45</v>
      </c>
      <c r="F1673" s="99">
        <v>0</v>
      </c>
      <c r="G1673" s="98">
        <v>45</v>
      </c>
      <c r="H1673" s="98">
        <v>1644</v>
      </c>
      <c r="I1673" s="99">
        <v>136</v>
      </c>
      <c r="J1673" s="98">
        <v>1780</v>
      </c>
      <c r="K1673" s="100">
        <v>2.528E-2</v>
      </c>
      <c r="M1673">
        <f t="shared" si="52"/>
        <v>0</v>
      </c>
      <c r="N1673">
        <f t="shared" si="53"/>
        <v>7.6404494382022473E-2</v>
      </c>
    </row>
    <row r="1674" spans="1:14" x14ac:dyDescent="0.2">
      <c r="A1674" s="96">
        <v>230259</v>
      </c>
      <c r="B1674" s="97" t="s">
        <v>1720</v>
      </c>
      <c r="C1674" s="97" t="s">
        <v>1142</v>
      </c>
      <c r="D1674" s="96" t="s">
        <v>1814</v>
      </c>
      <c r="E1674" s="98">
        <v>137</v>
      </c>
      <c r="F1674" s="99">
        <v>0</v>
      </c>
      <c r="G1674" s="98">
        <v>137</v>
      </c>
      <c r="H1674" s="98">
        <v>5283</v>
      </c>
      <c r="I1674" s="99">
        <v>484</v>
      </c>
      <c r="J1674" s="98">
        <v>5767</v>
      </c>
      <c r="K1674" s="100">
        <v>2.376E-2</v>
      </c>
      <c r="M1674">
        <f t="shared" si="52"/>
        <v>0</v>
      </c>
      <c r="N1674">
        <f t="shared" si="53"/>
        <v>8.3925784636726203E-2</v>
      </c>
    </row>
    <row r="1675" spans="1:14" x14ac:dyDescent="0.2">
      <c r="A1675" s="96">
        <v>230264</v>
      </c>
      <c r="B1675" s="97" t="s">
        <v>1720</v>
      </c>
      <c r="C1675" s="97" t="s">
        <v>1142</v>
      </c>
      <c r="D1675" s="96" t="s">
        <v>1815</v>
      </c>
      <c r="E1675" s="98">
        <v>21</v>
      </c>
      <c r="F1675" s="99">
        <v>0</v>
      </c>
      <c r="G1675" s="98">
        <v>21</v>
      </c>
      <c r="H1675" s="98">
        <v>165</v>
      </c>
      <c r="I1675" s="99">
        <v>5</v>
      </c>
      <c r="J1675" s="98">
        <v>170</v>
      </c>
      <c r="K1675" s="100">
        <v>0.12353</v>
      </c>
      <c r="M1675">
        <f t="shared" si="52"/>
        <v>0</v>
      </c>
      <c r="N1675">
        <f t="shared" si="53"/>
        <v>2.9411764705882353E-2</v>
      </c>
    </row>
    <row r="1676" spans="1:14" x14ac:dyDescent="0.2">
      <c r="A1676" s="96">
        <v>230269</v>
      </c>
      <c r="B1676" s="97" t="s">
        <v>1720</v>
      </c>
      <c r="C1676" s="97" t="s">
        <v>1142</v>
      </c>
      <c r="D1676" s="96" t="s">
        <v>1816</v>
      </c>
      <c r="E1676" s="98">
        <v>3387</v>
      </c>
      <c r="F1676" s="99">
        <v>0</v>
      </c>
      <c r="G1676" s="98">
        <v>3387</v>
      </c>
      <c r="H1676" s="98">
        <v>55416</v>
      </c>
      <c r="I1676" s="99">
        <v>1300</v>
      </c>
      <c r="J1676" s="98">
        <v>56716</v>
      </c>
      <c r="K1676" s="100">
        <v>5.9720000000000002E-2</v>
      </c>
      <c r="M1676">
        <f t="shared" si="52"/>
        <v>0</v>
      </c>
      <c r="N1676">
        <f t="shared" si="53"/>
        <v>2.2921221524790182E-2</v>
      </c>
    </row>
    <row r="1677" spans="1:14" x14ac:dyDescent="0.2">
      <c r="A1677" s="96">
        <v>230270</v>
      </c>
      <c r="B1677" s="97" t="s">
        <v>1720</v>
      </c>
      <c r="C1677" s="97" t="s">
        <v>1142</v>
      </c>
      <c r="D1677" s="96" t="s">
        <v>1817</v>
      </c>
      <c r="E1677" s="98">
        <v>1392</v>
      </c>
      <c r="F1677" s="99">
        <v>0</v>
      </c>
      <c r="G1677" s="98">
        <v>1392</v>
      </c>
      <c r="H1677" s="98">
        <v>17015</v>
      </c>
      <c r="I1677" s="99">
        <v>28</v>
      </c>
      <c r="J1677" s="98">
        <v>17043</v>
      </c>
      <c r="K1677" s="100">
        <v>8.1680000000000003E-2</v>
      </c>
      <c r="M1677">
        <f t="shared" si="52"/>
        <v>0</v>
      </c>
      <c r="N1677">
        <f t="shared" si="53"/>
        <v>1.6429032447339083E-3</v>
      </c>
    </row>
    <row r="1678" spans="1:14" x14ac:dyDescent="0.2">
      <c r="A1678" s="96">
        <v>230273</v>
      </c>
      <c r="B1678" s="97" t="s">
        <v>1720</v>
      </c>
      <c r="C1678" s="97" t="s">
        <v>1142</v>
      </c>
      <c r="D1678" s="96" t="s">
        <v>1818</v>
      </c>
      <c r="E1678" s="98">
        <v>4811</v>
      </c>
      <c r="F1678" s="99">
        <v>146</v>
      </c>
      <c r="G1678" s="98">
        <v>4957</v>
      </c>
      <c r="H1678" s="98">
        <v>19579</v>
      </c>
      <c r="I1678" s="99">
        <v>658</v>
      </c>
      <c r="J1678" s="98">
        <v>20237</v>
      </c>
      <c r="K1678" s="100">
        <v>0.24495</v>
      </c>
      <c r="M1678">
        <f t="shared" si="52"/>
        <v>2.9453298365947147E-2</v>
      </c>
      <c r="N1678">
        <f t="shared" si="53"/>
        <v>3.251470079557247E-2</v>
      </c>
    </row>
    <row r="1679" spans="1:14" x14ac:dyDescent="0.2">
      <c r="A1679" s="96">
        <v>230275</v>
      </c>
      <c r="B1679" s="97" t="s">
        <v>1741</v>
      </c>
      <c r="C1679" s="97" t="s">
        <v>1142</v>
      </c>
      <c r="D1679" s="96" t="s">
        <v>1819</v>
      </c>
      <c r="E1679" s="98">
        <v>85</v>
      </c>
      <c r="F1679" s="99">
        <v>0</v>
      </c>
      <c r="G1679" s="98">
        <v>85</v>
      </c>
      <c r="H1679" s="98">
        <v>315</v>
      </c>
      <c r="I1679" s="99">
        <v>0</v>
      </c>
      <c r="J1679" s="98">
        <v>315</v>
      </c>
      <c r="K1679" s="100">
        <v>0.26984000000000002</v>
      </c>
      <c r="M1679">
        <f t="shared" si="52"/>
        <v>0</v>
      </c>
      <c r="N1679">
        <f t="shared" si="53"/>
        <v>0</v>
      </c>
    </row>
    <row r="1680" spans="1:14" x14ac:dyDescent="0.2">
      <c r="A1680" s="96">
        <v>230277</v>
      </c>
      <c r="B1680" s="97" t="s">
        <v>1720</v>
      </c>
      <c r="C1680" s="97" t="s">
        <v>1142</v>
      </c>
      <c r="D1680" s="96" t="s">
        <v>1820</v>
      </c>
      <c r="E1680" s="98">
        <v>812</v>
      </c>
      <c r="F1680" s="99">
        <v>0</v>
      </c>
      <c r="G1680" s="98">
        <v>812</v>
      </c>
      <c r="H1680" s="98">
        <v>19950</v>
      </c>
      <c r="I1680" s="99">
        <v>1778</v>
      </c>
      <c r="J1680" s="98">
        <v>21728</v>
      </c>
      <c r="K1680" s="100">
        <v>3.737E-2</v>
      </c>
      <c r="M1680">
        <f t="shared" si="52"/>
        <v>0</v>
      </c>
      <c r="N1680">
        <f t="shared" si="53"/>
        <v>8.1829896907216496E-2</v>
      </c>
    </row>
    <row r="1681" spans="1:14" x14ac:dyDescent="0.2">
      <c r="A1681" s="96">
        <v>230279</v>
      </c>
      <c r="B1681" s="97" t="s">
        <v>1720</v>
      </c>
      <c r="C1681" s="97" t="s">
        <v>1142</v>
      </c>
      <c r="D1681" s="96" t="s">
        <v>1821</v>
      </c>
      <c r="E1681" s="98">
        <v>590</v>
      </c>
      <c r="F1681" s="99">
        <v>0</v>
      </c>
      <c r="G1681" s="98">
        <v>590</v>
      </c>
      <c r="H1681" s="98">
        <v>4126</v>
      </c>
      <c r="I1681" s="99">
        <v>0</v>
      </c>
      <c r="J1681" s="98">
        <v>4126</v>
      </c>
      <c r="K1681" s="100">
        <v>0.14299999999999999</v>
      </c>
      <c r="M1681">
        <f t="shared" si="52"/>
        <v>0</v>
      </c>
      <c r="N1681">
        <f t="shared" si="53"/>
        <v>0</v>
      </c>
    </row>
    <row r="1682" spans="1:14" x14ac:dyDescent="0.2">
      <c r="A1682" s="96">
        <v>230297</v>
      </c>
      <c r="B1682" s="97" t="s">
        <v>1720</v>
      </c>
      <c r="C1682" s="97" t="s">
        <v>1142</v>
      </c>
      <c r="D1682" s="96" t="s">
        <v>1822</v>
      </c>
      <c r="E1682" s="98">
        <v>895</v>
      </c>
      <c r="F1682" s="99">
        <v>0</v>
      </c>
      <c r="G1682" s="98">
        <v>895</v>
      </c>
      <c r="H1682" s="98">
        <v>7354</v>
      </c>
      <c r="I1682" s="99">
        <v>245</v>
      </c>
      <c r="J1682" s="98">
        <v>7599</v>
      </c>
      <c r="K1682" s="100">
        <v>0.11778</v>
      </c>
      <c r="M1682">
        <f t="shared" si="52"/>
        <v>0</v>
      </c>
      <c r="N1682">
        <f t="shared" si="53"/>
        <v>3.2241084353204372E-2</v>
      </c>
    </row>
    <row r="1683" spans="1:14" x14ac:dyDescent="0.2">
      <c r="A1683" s="96">
        <v>230298</v>
      </c>
      <c r="B1683" s="97" t="s">
        <v>1762</v>
      </c>
      <c r="C1683" s="97" t="s">
        <v>1142</v>
      </c>
      <c r="D1683" s="96" t="s">
        <v>1823</v>
      </c>
      <c r="E1683" s="98">
        <v>16</v>
      </c>
      <c r="F1683" s="99">
        <v>0</v>
      </c>
      <c r="G1683" s="98">
        <v>16</v>
      </c>
      <c r="H1683" s="98">
        <v>203</v>
      </c>
      <c r="I1683" s="99">
        <v>0</v>
      </c>
      <c r="J1683" s="98">
        <v>203</v>
      </c>
      <c r="K1683" s="100">
        <v>7.8820000000000001E-2</v>
      </c>
      <c r="M1683">
        <f t="shared" si="52"/>
        <v>0</v>
      </c>
      <c r="N1683">
        <f t="shared" si="53"/>
        <v>0</v>
      </c>
    </row>
    <row r="1684" spans="1:14" x14ac:dyDescent="0.2">
      <c r="A1684" s="96">
        <v>230300</v>
      </c>
      <c r="B1684" s="97" t="s">
        <v>168</v>
      </c>
      <c r="C1684" s="97" t="s">
        <v>1142</v>
      </c>
      <c r="D1684" s="96" t="s">
        <v>1824</v>
      </c>
      <c r="E1684" s="98">
        <v>0</v>
      </c>
      <c r="F1684" s="99">
        <v>0</v>
      </c>
      <c r="G1684" s="98">
        <v>0</v>
      </c>
      <c r="H1684" s="98">
        <v>463</v>
      </c>
      <c r="I1684" s="99">
        <v>0</v>
      </c>
      <c r="J1684" s="98">
        <v>463</v>
      </c>
      <c r="K1684" s="100">
        <v>0</v>
      </c>
      <c r="M1684" t="e">
        <f t="shared" si="52"/>
        <v>#DIV/0!</v>
      </c>
      <c r="N1684">
        <f t="shared" si="53"/>
        <v>0</v>
      </c>
    </row>
    <row r="1685" spans="1:14" x14ac:dyDescent="0.2">
      <c r="A1685" s="96">
        <v>230301</v>
      </c>
      <c r="B1685" s="97" t="s">
        <v>1762</v>
      </c>
      <c r="C1685" s="97" t="s">
        <v>1142</v>
      </c>
      <c r="D1685" s="96" t="s">
        <v>1825</v>
      </c>
      <c r="E1685" s="98">
        <v>5</v>
      </c>
      <c r="F1685" s="99">
        <v>0</v>
      </c>
      <c r="G1685" s="98">
        <v>5</v>
      </c>
      <c r="H1685" s="98">
        <v>272</v>
      </c>
      <c r="I1685" s="99">
        <v>0</v>
      </c>
      <c r="J1685" s="98">
        <v>272</v>
      </c>
      <c r="K1685" s="100">
        <v>1.8380000000000001E-2</v>
      </c>
      <c r="M1685">
        <f t="shared" si="52"/>
        <v>0</v>
      </c>
      <c r="N1685">
        <f t="shared" si="53"/>
        <v>0</v>
      </c>
    </row>
    <row r="1686" spans="1:14" x14ac:dyDescent="0.2">
      <c r="A1686" s="96">
        <v>240001</v>
      </c>
      <c r="B1686" s="97" t="s">
        <v>279</v>
      </c>
      <c r="C1686" s="97" t="s">
        <v>1142</v>
      </c>
      <c r="D1686" s="96" t="s">
        <v>1826</v>
      </c>
      <c r="E1686" s="98">
        <v>1443</v>
      </c>
      <c r="F1686" s="99">
        <v>868</v>
      </c>
      <c r="G1686" s="98">
        <v>2311</v>
      </c>
      <c r="H1686" s="98">
        <v>36404</v>
      </c>
      <c r="I1686" s="99">
        <v>9215</v>
      </c>
      <c r="J1686" s="98">
        <v>45619</v>
      </c>
      <c r="K1686" s="100">
        <v>5.0659999999999997E-2</v>
      </c>
      <c r="M1686">
        <f t="shared" si="52"/>
        <v>0.37559498052791002</v>
      </c>
      <c r="N1686">
        <f t="shared" si="53"/>
        <v>0.20199916701374426</v>
      </c>
    </row>
    <row r="1687" spans="1:14" x14ac:dyDescent="0.2">
      <c r="A1687" s="96">
        <v>240002</v>
      </c>
      <c r="B1687" s="97" t="s">
        <v>279</v>
      </c>
      <c r="C1687" s="97" t="s">
        <v>1142</v>
      </c>
      <c r="D1687" s="96" t="s">
        <v>606</v>
      </c>
      <c r="E1687" s="98">
        <v>1688</v>
      </c>
      <c r="F1687" s="99">
        <v>601</v>
      </c>
      <c r="G1687" s="98">
        <v>2289</v>
      </c>
      <c r="H1687" s="98">
        <v>35821</v>
      </c>
      <c r="I1687" s="99">
        <v>4919</v>
      </c>
      <c r="J1687" s="98">
        <v>40740</v>
      </c>
      <c r="K1687" s="100">
        <v>5.6189999999999997E-2</v>
      </c>
      <c r="M1687">
        <f t="shared" si="52"/>
        <v>0.26256006989951947</v>
      </c>
      <c r="N1687">
        <f t="shared" si="53"/>
        <v>0.12074128620520373</v>
      </c>
    </row>
    <row r="1688" spans="1:14" x14ac:dyDescent="0.2">
      <c r="A1688" s="96">
        <v>240004</v>
      </c>
      <c r="B1688" s="97" t="s">
        <v>279</v>
      </c>
      <c r="C1688" s="97" t="s">
        <v>1142</v>
      </c>
      <c r="D1688" s="96" t="s">
        <v>1827</v>
      </c>
      <c r="E1688" s="98">
        <v>2936</v>
      </c>
      <c r="F1688" s="99">
        <v>1577</v>
      </c>
      <c r="G1688" s="98">
        <v>4513</v>
      </c>
      <c r="H1688" s="98">
        <v>20269</v>
      </c>
      <c r="I1688" s="99">
        <v>4245</v>
      </c>
      <c r="J1688" s="98">
        <v>24514</v>
      </c>
      <c r="K1688" s="100">
        <v>0.18410000000000001</v>
      </c>
      <c r="M1688">
        <f t="shared" si="52"/>
        <v>0.34943496565477511</v>
      </c>
      <c r="N1688">
        <f t="shared" si="53"/>
        <v>0.17316635392020885</v>
      </c>
    </row>
    <row r="1689" spans="1:14" x14ac:dyDescent="0.2">
      <c r="A1689" s="96">
        <v>240006</v>
      </c>
      <c r="B1689" s="97" t="s">
        <v>279</v>
      </c>
      <c r="C1689" s="97" t="s">
        <v>1142</v>
      </c>
      <c r="D1689" s="96" t="s">
        <v>1828</v>
      </c>
      <c r="E1689" s="98">
        <v>28</v>
      </c>
      <c r="F1689" s="99">
        <v>0</v>
      </c>
      <c r="G1689" s="98">
        <v>28</v>
      </c>
      <c r="H1689" s="98">
        <v>1532</v>
      </c>
      <c r="I1689" s="99">
        <v>0</v>
      </c>
      <c r="J1689" s="98">
        <v>1532</v>
      </c>
      <c r="K1689" s="100">
        <v>1.8280000000000001E-2</v>
      </c>
      <c r="M1689">
        <f t="shared" si="52"/>
        <v>0</v>
      </c>
      <c r="N1689">
        <f t="shared" si="53"/>
        <v>0</v>
      </c>
    </row>
    <row r="1690" spans="1:14" x14ac:dyDescent="0.2">
      <c r="A1690" s="96">
        <v>240010</v>
      </c>
      <c r="B1690" s="97" t="s">
        <v>279</v>
      </c>
      <c r="C1690" s="97" t="s">
        <v>1142</v>
      </c>
      <c r="D1690" s="96" t="s">
        <v>791</v>
      </c>
      <c r="E1690" s="98">
        <v>2111</v>
      </c>
      <c r="F1690" s="99">
        <v>1104</v>
      </c>
      <c r="G1690" s="98">
        <v>3215</v>
      </c>
      <c r="H1690" s="98">
        <v>93356</v>
      </c>
      <c r="I1690" s="99">
        <v>12230</v>
      </c>
      <c r="J1690" s="98">
        <v>105586</v>
      </c>
      <c r="K1690" s="100">
        <v>3.0450000000000001E-2</v>
      </c>
      <c r="M1690">
        <f t="shared" si="52"/>
        <v>0.34339035769828929</v>
      </c>
      <c r="N1690">
        <f t="shared" si="53"/>
        <v>0.11582975015627071</v>
      </c>
    </row>
    <row r="1691" spans="1:14" x14ac:dyDescent="0.2">
      <c r="A1691" s="96">
        <v>240014</v>
      </c>
      <c r="B1691" s="97" t="s">
        <v>279</v>
      </c>
      <c r="C1691" s="97" t="s">
        <v>1142</v>
      </c>
      <c r="D1691" s="96" t="s">
        <v>1829</v>
      </c>
      <c r="E1691" s="98">
        <v>26</v>
      </c>
      <c r="F1691" s="99">
        <v>0</v>
      </c>
      <c r="G1691" s="98">
        <v>26</v>
      </c>
      <c r="H1691" s="98">
        <v>1953</v>
      </c>
      <c r="I1691" s="99">
        <v>1</v>
      </c>
      <c r="J1691" s="98">
        <v>1954</v>
      </c>
      <c r="K1691" s="100">
        <v>1.3310000000000001E-2</v>
      </c>
      <c r="M1691">
        <f t="shared" si="52"/>
        <v>0</v>
      </c>
      <c r="N1691">
        <f t="shared" si="53"/>
        <v>5.1177072671443195E-4</v>
      </c>
    </row>
    <row r="1692" spans="1:14" x14ac:dyDescent="0.2">
      <c r="A1692" s="96">
        <v>240018</v>
      </c>
      <c r="B1692" s="97" t="s">
        <v>279</v>
      </c>
      <c r="C1692" s="97" t="s">
        <v>1142</v>
      </c>
      <c r="D1692" s="96" t="s">
        <v>1830</v>
      </c>
      <c r="E1692" s="98">
        <v>40</v>
      </c>
      <c r="F1692" s="99">
        <v>0</v>
      </c>
      <c r="G1692" s="98">
        <v>40</v>
      </c>
      <c r="H1692" s="98">
        <v>2636</v>
      </c>
      <c r="I1692" s="99">
        <v>0</v>
      </c>
      <c r="J1692" s="98">
        <v>2636</v>
      </c>
      <c r="K1692" s="100">
        <v>1.5169999999999999E-2</v>
      </c>
      <c r="M1692">
        <f t="shared" si="52"/>
        <v>0</v>
      </c>
      <c r="N1692">
        <f t="shared" si="53"/>
        <v>0</v>
      </c>
    </row>
    <row r="1693" spans="1:14" x14ac:dyDescent="0.2">
      <c r="A1693" s="96">
        <v>240019</v>
      </c>
      <c r="B1693" s="97" t="s">
        <v>279</v>
      </c>
      <c r="C1693" s="97" t="s">
        <v>1142</v>
      </c>
      <c r="D1693" s="96" t="s">
        <v>1831</v>
      </c>
      <c r="E1693" s="98">
        <v>1391</v>
      </c>
      <c r="F1693" s="99">
        <v>0</v>
      </c>
      <c r="G1693" s="98">
        <v>1391</v>
      </c>
      <c r="H1693" s="98">
        <v>7040</v>
      </c>
      <c r="I1693" s="99">
        <v>0</v>
      </c>
      <c r="J1693" s="98">
        <v>7040</v>
      </c>
      <c r="K1693" s="100">
        <v>0.19758999999999999</v>
      </c>
      <c r="M1693">
        <f t="shared" si="52"/>
        <v>0</v>
      </c>
      <c r="N1693">
        <f t="shared" si="53"/>
        <v>0</v>
      </c>
    </row>
    <row r="1694" spans="1:14" x14ac:dyDescent="0.2">
      <c r="A1694" s="96">
        <v>240020</v>
      </c>
      <c r="B1694" s="97" t="s">
        <v>279</v>
      </c>
      <c r="C1694" s="97" t="s">
        <v>1142</v>
      </c>
      <c r="D1694" s="96" t="s">
        <v>1832</v>
      </c>
      <c r="E1694" s="98">
        <v>86</v>
      </c>
      <c r="F1694" s="99">
        <v>0</v>
      </c>
      <c r="G1694" s="98">
        <v>86</v>
      </c>
      <c r="H1694" s="98">
        <v>4175</v>
      </c>
      <c r="I1694" s="99">
        <v>0</v>
      </c>
      <c r="J1694" s="98">
        <v>4175</v>
      </c>
      <c r="K1694" s="100">
        <v>2.06E-2</v>
      </c>
      <c r="M1694">
        <f t="shared" si="52"/>
        <v>0</v>
      </c>
      <c r="N1694">
        <f t="shared" si="53"/>
        <v>0</v>
      </c>
    </row>
    <row r="1695" spans="1:14" x14ac:dyDescent="0.2">
      <c r="A1695" s="96">
        <v>240022</v>
      </c>
      <c r="B1695" s="97" t="s">
        <v>279</v>
      </c>
      <c r="C1695" s="97" t="s">
        <v>1142</v>
      </c>
      <c r="D1695" s="96" t="s">
        <v>1833</v>
      </c>
      <c r="E1695" s="98">
        <v>41</v>
      </c>
      <c r="F1695" s="99">
        <v>0</v>
      </c>
      <c r="G1695" s="98">
        <v>41</v>
      </c>
      <c r="H1695" s="98">
        <v>2106</v>
      </c>
      <c r="I1695" s="99">
        <v>0</v>
      </c>
      <c r="J1695" s="98">
        <v>2106</v>
      </c>
      <c r="K1695" s="100">
        <v>1.9470000000000001E-2</v>
      </c>
      <c r="M1695">
        <f t="shared" si="52"/>
        <v>0</v>
      </c>
      <c r="N1695">
        <f t="shared" si="53"/>
        <v>0</v>
      </c>
    </row>
    <row r="1696" spans="1:14" x14ac:dyDescent="0.2">
      <c r="A1696" s="96">
        <v>240030</v>
      </c>
      <c r="B1696" s="97" t="s">
        <v>279</v>
      </c>
      <c r="C1696" s="97" t="s">
        <v>1142</v>
      </c>
      <c r="D1696" s="96" t="s">
        <v>1834</v>
      </c>
      <c r="E1696" s="98">
        <v>107</v>
      </c>
      <c r="F1696" s="99">
        <v>183</v>
      </c>
      <c r="G1696" s="98">
        <v>290</v>
      </c>
      <c r="H1696" s="98">
        <v>7728</v>
      </c>
      <c r="I1696" s="99">
        <v>934</v>
      </c>
      <c r="J1696" s="98">
        <v>8662</v>
      </c>
      <c r="K1696" s="100">
        <v>3.3480000000000003E-2</v>
      </c>
      <c r="M1696">
        <f t="shared" si="52"/>
        <v>0.63103448275862073</v>
      </c>
      <c r="N1696">
        <f t="shared" si="53"/>
        <v>0.10782729161856384</v>
      </c>
    </row>
    <row r="1697" spans="1:14" x14ac:dyDescent="0.2">
      <c r="A1697" s="96">
        <v>240036</v>
      </c>
      <c r="B1697" s="97" t="s">
        <v>279</v>
      </c>
      <c r="C1697" s="97" t="s">
        <v>1142</v>
      </c>
      <c r="D1697" s="96" t="s">
        <v>1835</v>
      </c>
      <c r="E1697" s="98">
        <v>1232</v>
      </c>
      <c r="F1697" s="99">
        <v>932</v>
      </c>
      <c r="G1697" s="98">
        <v>2164</v>
      </c>
      <c r="H1697" s="98">
        <v>39210</v>
      </c>
      <c r="I1697" s="99">
        <v>8448</v>
      </c>
      <c r="J1697" s="98">
        <v>47658</v>
      </c>
      <c r="K1697" s="100">
        <v>4.5409999999999999E-2</v>
      </c>
      <c r="M1697">
        <f t="shared" si="52"/>
        <v>0.43068391866913125</v>
      </c>
      <c r="N1697">
        <f t="shared" si="53"/>
        <v>0.17726299886692684</v>
      </c>
    </row>
    <row r="1698" spans="1:14" x14ac:dyDescent="0.2">
      <c r="A1698" s="96">
        <v>240038</v>
      </c>
      <c r="B1698" s="97" t="s">
        <v>279</v>
      </c>
      <c r="C1698" s="97" t="s">
        <v>1142</v>
      </c>
      <c r="D1698" s="96" t="s">
        <v>1836</v>
      </c>
      <c r="E1698" s="98">
        <v>2469</v>
      </c>
      <c r="F1698" s="99">
        <v>240</v>
      </c>
      <c r="G1698" s="98">
        <v>2709</v>
      </c>
      <c r="H1698" s="98">
        <v>41735</v>
      </c>
      <c r="I1698" s="99">
        <v>3652</v>
      </c>
      <c r="J1698" s="98">
        <v>45387</v>
      </c>
      <c r="K1698" s="100">
        <v>5.969E-2</v>
      </c>
      <c r="M1698">
        <f t="shared" si="52"/>
        <v>8.8593576965669996E-2</v>
      </c>
      <c r="N1698">
        <f t="shared" si="53"/>
        <v>8.0463568863330906E-2</v>
      </c>
    </row>
    <row r="1699" spans="1:14" x14ac:dyDescent="0.2">
      <c r="A1699" s="96">
        <v>240040</v>
      </c>
      <c r="B1699" s="97" t="s">
        <v>279</v>
      </c>
      <c r="C1699" s="97" t="s">
        <v>1142</v>
      </c>
      <c r="D1699" s="96" t="s">
        <v>1837</v>
      </c>
      <c r="E1699" s="98">
        <v>240</v>
      </c>
      <c r="F1699" s="99">
        <v>69</v>
      </c>
      <c r="G1699" s="98">
        <v>309</v>
      </c>
      <c r="H1699" s="98">
        <v>6056</v>
      </c>
      <c r="I1699" s="99">
        <v>1054</v>
      </c>
      <c r="J1699" s="98">
        <v>7110</v>
      </c>
      <c r="K1699" s="100">
        <v>4.3459999999999999E-2</v>
      </c>
      <c r="M1699">
        <f t="shared" si="52"/>
        <v>0.22330097087378642</v>
      </c>
      <c r="N1699">
        <f t="shared" si="53"/>
        <v>0.14824191279887483</v>
      </c>
    </row>
    <row r="1700" spans="1:14" x14ac:dyDescent="0.2">
      <c r="A1700" s="96">
        <v>240043</v>
      </c>
      <c r="B1700" s="97" t="s">
        <v>279</v>
      </c>
      <c r="C1700" s="97" t="s">
        <v>1142</v>
      </c>
      <c r="D1700" s="96" t="s">
        <v>1838</v>
      </c>
      <c r="E1700" s="98">
        <v>61</v>
      </c>
      <c r="F1700" s="99">
        <v>35</v>
      </c>
      <c r="G1700" s="98">
        <v>96</v>
      </c>
      <c r="H1700" s="98">
        <v>4004</v>
      </c>
      <c r="I1700" s="99">
        <v>518</v>
      </c>
      <c r="J1700" s="98">
        <v>4522</v>
      </c>
      <c r="K1700" s="100">
        <v>2.1229999999999999E-2</v>
      </c>
      <c r="M1700">
        <f t="shared" si="52"/>
        <v>0.36458333333333331</v>
      </c>
      <c r="N1700">
        <f t="shared" si="53"/>
        <v>0.11455108359133127</v>
      </c>
    </row>
    <row r="1701" spans="1:14" x14ac:dyDescent="0.2">
      <c r="A1701" s="96">
        <v>240044</v>
      </c>
      <c r="B1701" s="97" t="s">
        <v>279</v>
      </c>
      <c r="C1701" s="97" t="s">
        <v>1142</v>
      </c>
      <c r="D1701" s="96" t="s">
        <v>1839</v>
      </c>
      <c r="E1701" s="98">
        <v>220</v>
      </c>
      <c r="F1701" s="99">
        <v>0</v>
      </c>
      <c r="G1701" s="98">
        <v>220</v>
      </c>
      <c r="H1701" s="98">
        <v>5049</v>
      </c>
      <c r="I1701" s="99">
        <v>0</v>
      </c>
      <c r="J1701" s="98">
        <v>5049</v>
      </c>
      <c r="K1701" s="100">
        <v>4.3569999999999998E-2</v>
      </c>
      <c r="M1701">
        <f t="shared" si="52"/>
        <v>0</v>
      </c>
      <c r="N1701">
        <f t="shared" si="53"/>
        <v>0</v>
      </c>
    </row>
    <row r="1702" spans="1:14" x14ac:dyDescent="0.2">
      <c r="A1702" s="96">
        <v>240047</v>
      </c>
      <c r="B1702" s="97" t="s">
        <v>279</v>
      </c>
      <c r="C1702" s="97" t="s">
        <v>1142</v>
      </c>
      <c r="D1702" s="96" t="s">
        <v>1356</v>
      </c>
      <c r="E1702" s="98">
        <v>1415</v>
      </c>
      <c r="F1702" s="99">
        <v>223</v>
      </c>
      <c r="G1702" s="98">
        <v>1638</v>
      </c>
      <c r="H1702" s="98">
        <v>22149</v>
      </c>
      <c r="I1702" s="99">
        <v>2229</v>
      </c>
      <c r="J1702" s="98">
        <v>24378</v>
      </c>
      <c r="K1702" s="100">
        <v>6.719E-2</v>
      </c>
      <c r="M1702">
        <f t="shared" si="52"/>
        <v>0.13614163614163613</v>
      </c>
      <c r="N1702">
        <f t="shared" si="53"/>
        <v>9.1434900319960627E-2</v>
      </c>
    </row>
    <row r="1703" spans="1:14" x14ac:dyDescent="0.2">
      <c r="A1703" s="96">
        <v>240050</v>
      </c>
      <c r="B1703" s="97" t="s">
        <v>279</v>
      </c>
      <c r="C1703" s="97" t="s">
        <v>1142</v>
      </c>
      <c r="D1703" s="96" t="s">
        <v>1840</v>
      </c>
      <c r="E1703" s="98">
        <v>82</v>
      </c>
      <c r="F1703" s="99">
        <v>0</v>
      </c>
      <c r="G1703" s="98">
        <v>82</v>
      </c>
      <c r="H1703" s="98">
        <v>4624</v>
      </c>
      <c r="I1703" s="99">
        <v>0</v>
      </c>
      <c r="J1703" s="98">
        <v>4624</v>
      </c>
      <c r="K1703" s="100">
        <v>1.7729999999999999E-2</v>
      </c>
      <c r="M1703">
        <f t="shared" si="52"/>
        <v>0</v>
      </c>
      <c r="N1703">
        <f t="shared" si="53"/>
        <v>0</v>
      </c>
    </row>
    <row r="1704" spans="1:14" x14ac:dyDescent="0.2">
      <c r="A1704" s="96">
        <v>240052</v>
      </c>
      <c r="B1704" s="97" t="s">
        <v>279</v>
      </c>
      <c r="C1704" s="97" t="s">
        <v>1142</v>
      </c>
      <c r="D1704" s="96" t="s">
        <v>1841</v>
      </c>
      <c r="E1704" s="98">
        <v>145</v>
      </c>
      <c r="F1704" s="99">
        <v>0</v>
      </c>
      <c r="G1704" s="98">
        <v>145</v>
      </c>
      <c r="H1704" s="98">
        <v>7015</v>
      </c>
      <c r="I1704" s="99">
        <v>0</v>
      </c>
      <c r="J1704" s="98">
        <v>7015</v>
      </c>
      <c r="K1704" s="100">
        <v>2.0670000000000001E-2</v>
      </c>
      <c r="M1704">
        <f t="shared" si="52"/>
        <v>0</v>
      </c>
      <c r="N1704">
        <f t="shared" si="53"/>
        <v>0</v>
      </c>
    </row>
    <row r="1705" spans="1:14" x14ac:dyDescent="0.2">
      <c r="A1705" s="96">
        <v>240053</v>
      </c>
      <c r="B1705" s="97" t="s">
        <v>279</v>
      </c>
      <c r="C1705" s="97" t="s">
        <v>1142</v>
      </c>
      <c r="D1705" s="96" t="s">
        <v>1842</v>
      </c>
      <c r="E1705" s="98">
        <v>797</v>
      </c>
      <c r="F1705" s="99">
        <v>523</v>
      </c>
      <c r="G1705" s="98">
        <v>1320</v>
      </c>
      <c r="H1705" s="98">
        <v>39898</v>
      </c>
      <c r="I1705" s="99">
        <v>3077</v>
      </c>
      <c r="J1705" s="98">
        <v>42975</v>
      </c>
      <c r="K1705" s="100">
        <v>3.0720000000000001E-2</v>
      </c>
      <c r="M1705">
        <f t="shared" si="52"/>
        <v>0.39621212121212124</v>
      </c>
      <c r="N1705">
        <f t="shared" si="53"/>
        <v>7.1599767306573595E-2</v>
      </c>
    </row>
    <row r="1706" spans="1:14" x14ac:dyDescent="0.2">
      <c r="A1706" s="96">
        <v>240056</v>
      </c>
      <c r="B1706" s="97" t="s">
        <v>279</v>
      </c>
      <c r="C1706" s="97" t="s">
        <v>1142</v>
      </c>
      <c r="D1706" s="96" t="s">
        <v>1843</v>
      </c>
      <c r="E1706" s="98">
        <v>59</v>
      </c>
      <c r="F1706" s="99">
        <v>0</v>
      </c>
      <c r="G1706" s="98">
        <v>59</v>
      </c>
      <c r="H1706" s="98">
        <v>7347</v>
      </c>
      <c r="I1706" s="99">
        <v>0</v>
      </c>
      <c r="J1706" s="98">
        <v>7347</v>
      </c>
      <c r="K1706" s="100">
        <v>8.0300000000000007E-3</v>
      </c>
      <c r="M1706">
        <f t="shared" si="52"/>
        <v>0</v>
      </c>
      <c r="N1706">
        <f t="shared" si="53"/>
        <v>0</v>
      </c>
    </row>
    <row r="1707" spans="1:14" x14ac:dyDescent="0.2">
      <c r="A1707" s="96">
        <v>240057</v>
      </c>
      <c r="B1707" s="97" t="s">
        <v>279</v>
      </c>
      <c r="C1707" s="97" t="s">
        <v>1142</v>
      </c>
      <c r="D1707" s="96" t="s">
        <v>1844</v>
      </c>
      <c r="E1707" s="98">
        <v>3234</v>
      </c>
      <c r="F1707" s="99">
        <v>117</v>
      </c>
      <c r="G1707" s="98">
        <v>3351</v>
      </c>
      <c r="H1707" s="98">
        <v>65828</v>
      </c>
      <c r="I1707" s="99">
        <v>6765</v>
      </c>
      <c r="J1707" s="98">
        <v>72593</v>
      </c>
      <c r="K1707" s="100">
        <v>4.616E-2</v>
      </c>
      <c r="M1707">
        <f t="shared" si="52"/>
        <v>3.4914950760966873E-2</v>
      </c>
      <c r="N1707">
        <f t="shared" si="53"/>
        <v>9.3190803521000648E-2</v>
      </c>
    </row>
    <row r="1708" spans="1:14" x14ac:dyDescent="0.2">
      <c r="A1708" s="96">
        <v>240059</v>
      </c>
      <c r="B1708" s="97" t="s">
        <v>279</v>
      </c>
      <c r="C1708" s="97" t="s">
        <v>1142</v>
      </c>
      <c r="D1708" s="96" t="s">
        <v>1845</v>
      </c>
      <c r="E1708" s="98">
        <v>23</v>
      </c>
      <c r="F1708" s="99">
        <v>0</v>
      </c>
      <c r="G1708" s="98">
        <v>23</v>
      </c>
      <c r="H1708" s="98">
        <v>3074</v>
      </c>
      <c r="I1708" s="99">
        <v>0</v>
      </c>
      <c r="J1708" s="98">
        <v>3074</v>
      </c>
      <c r="K1708" s="100">
        <v>7.4799999999999997E-3</v>
      </c>
      <c r="M1708">
        <f t="shared" si="52"/>
        <v>0</v>
      </c>
      <c r="N1708">
        <f t="shared" si="53"/>
        <v>0</v>
      </c>
    </row>
    <row r="1709" spans="1:14" x14ac:dyDescent="0.2">
      <c r="A1709" s="96">
        <v>240061</v>
      </c>
      <c r="B1709" s="97" t="s">
        <v>279</v>
      </c>
      <c r="C1709" s="97" t="s">
        <v>1142</v>
      </c>
      <c r="D1709" s="96" t="s">
        <v>1846</v>
      </c>
      <c r="E1709" s="98">
        <v>858</v>
      </c>
      <c r="F1709" s="99">
        <v>228</v>
      </c>
      <c r="G1709" s="98">
        <v>1086</v>
      </c>
      <c r="H1709" s="98">
        <v>33569</v>
      </c>
      <c r="I1709" s="99">
        <v>2983</v>
      </c>
      <c r="J1709" s="98">
        <v>36552</v>
      </c>
      <c r="K1709" s="100">
        <v>2.971E-2</v>
      </c>
      <c r="M1709">
        <f t="shared" si="52"/>
        <v>0.20994475138121546</v>
      </c>
      <c r="N1709">
        <f t="shared" si="53"/>
        <v>8.1609761435762748E-2</v>
      </c>
    </row>
    <row r="1710" spans="1:14" x14ac:dyDescent="0.2">
      <c r="A1710" s="96">
        <v>240063</v>
      </c>
      <c r="B1710" s="97" t="s">
        <v>279</v>
      </c>
      <c r="C1710" s="97" t="s">
        <v>1142</v>
      </c>
      <c r="D1710" s="96" t="s">
        <v>878</v>
      </c>
      <c r="E1710" s="98">
        <v>1675</v>
      </c>
      <c r="F1710" s="99">
        <v>240</v>
      </c>
      <c r="G1710" s="98">
        <v>1915</v>
      </c>
      <c r="H1710" s="98">
        <v>25848</v>
      </c>
      <c r="I1710" s="99">
        <v>3100</v>
      </c>
      <c r="J1710" s="98">
        <v>28948</v>
      </c>
      <c r="K1710" s="100">
        <v>6.615E-2</v>
      </c>
      <c r="M1710">
        <f t="shared" si="52"/>
        <v>0.12532637075718014</v>
      </c>
      <c r="N1710">
        <f t="shared" si="53"/>
        <v>0.10708857261296117</v>
      </c>
    </row>
    <row r="1711" spans="1:14" x14ac:dyDescent="0.2">
      <c r="A1711" s="96">
        <v>240064</v>
      </c>
      <c r="B1711" s="97" t="s">
        <v>279</v>
      </c>
      <c r="C1711" s="97" t="s">
        <v>1142</v>
      </c>
      <c r="D1711" s="96" t="s">
        <v>1847</v>
      </c>
      <c r="E1711" s="98">
        <v>138</v>
      </c>
      <c r="F1711" s="99">
        <v>0</v>
      </c>
      <c r="G1711" s="98">
        <v>138</v>
      </c>
      <c r="H1711" s="98">
        <v>3925</v>
      </c>
      <c r="I1711" s="99">
        <v>0</v>
      </c>
      <c r="J1711" s="98">
        <v>3925</v>
      </c>
      <c r="K1711" s="100">
        <v>3.5159999999999997E-2</v>
      </c>
      <c r="M1711">
        <f t="shared" si="52"/>
        <v>0</v>
      </c>
      <c r="N1711">
        <f t="shared" si="53"/>
        <v>0</v>
      </c>
    </row>
    <row r="1712" spans="1:14" x14ac:dyDescent="0.2">
      <c r="A1712" s="96">
        <v>240066</v>
      </c>
      <c r="B1712" s="97" t="s">
        <v>279</v>
      </c>
      <c r="C1712" s="97" t="s">
        <v>1142</v>
      </c>
      <c r="D1712" s="96" t="s">
        <v>1848</v>
      </c>
      <c r="E1712" s="98">
        <v>69</v>
      </c>
      <c r="F1712" s="99">
        <v>0</v>
      </c>
      <c r="G1712" s="98">
        <v>69</v>
      </c>
      <c r="H1712" s="98">
        <v>5370</v>
      </c>
      <c r="I1712" s="99">
        <v>0</v>
      </c>
      <c r="J1712" s="98">
        <v>5370</v>
      </c>
      <c r="K1712" s="100">
        <v>1.285E-2</v>
      </c>
      <c r="M1712">
        <f t="shared" si="52"/>
        <v>0</v>
      </c>
      <c r="N1712">
        <f t="shared" si="53"/>
        <v>0</v>
      </c>
    </row>
    <row r="1713" spans="1:14" x14ac:dyDescent="0.2">
      <c r="A1713" s="96">
        <v>240069</v>
      </c>
      <c r="B1713" s="97" t="s">
        <v>279</v>
      </c>
      <c r="C1713" s="97" t="s">
        <v>1142</v>
      </c>
      <c r="D1713" s="96" t="s">
        <v>1849</v>
      </c>
      <c r="E1713" s="98">
        <v>38</v>
      </c>
      <c r="F1713" s="99">
        <v>0</v>
      </c>
      <c r="G1713" s="98">
        <v>38</v>
      </c>
      <c r="H1713" s="98">
        <v>2270</v>
      </c>
      <c r="I1713" s="99">
        <v>5</v>
      </c>
      <c r="J1713" s="98">
        <v>2275</v>
      </c>
      <c r="K1713" s="100">
        <v>1.67E-2</v>
      </c>
      <c r="M1713">
        <f t="shared" si="52"/>
        <v>0</v>
      </c>
      <c r="N1713">
        <f t="shared" si="53"/>
        <v>2.1978021978021978E-3</v>
      </c>
    </row>
    <row r="1714" spans="1:14" x14ac:dyDescent="0.2">
      <c r="A1714" s="96">
        <v>240071</v>
      </c>
      <c r="B1714" s="97" t="s">
        <v>279</v>
      </c>
      <c r="C1714" s="97" t="s">
        <v>1142</v>
      </c>
      <c r="D1714" s="96" t="s">
        <v>1850</v>
      </c>
      <c r="E1714" s="98">
        <v>61</v>
      </c>
      <c r="F1714" s="99">
        <v>0</v>
      </c>
      <c r="G1714" s="98">
        <v>61</v>
      </c>
      <c r="H1714" s="98">
        <v>3044</v>
      </c>
      <c r="I1714" s="99">
        <v>0</v>
      </c>
      <c r="J1714" s="98">
        <v>3044</v>
      </c>
      <c r="K1714" s="100">
        <v>2.0039999999999999E-2</v>
      </c>
      <c r="M1714">
        <f t="shared" si="52"/>
        <v>0</v>
      </c>
      <c r="N1714">
        <f t="shared" si="53"/>
        <v>0</v>
      </c>
    </row>
    <row r="1715" spans="1:14" x14ac:dyDescent="0.2">
      <c r="A1715" s="96">
        <v>240075</v>
      </c>
      <c r="B1715" s="97" t="s">
        <v>279</v>
      </c>
      <c r="C1715" s="97" t="s">
        <v>1142</v>
      </c>
      <c r="D1715" s="96" t="s">
        <v>1851</v>
      </c>
      <c r="E1715" s="98">
        <v>397</v>
      </c>
      <c r="F1715" s="99">
        <v>270</v>
      </c>
      <c r="G1715" s="98">
        <v>667</v>
      </c>
      <c r="H1715" s="98">
        <v>11341</v>
      </c>
      <c r="I1715" s="99">
        <v>2275</v>
      </c>
      <c r="J1715" s="98">
        <v>13616</v>
      </c>
      <c r="K1715" s="100">
        <v>4.8989999999999999E-2</v>
      </c>
      <c r="M1715">
        <f t="shared" si="52"/>
        <v>0.40479760119940028</v>
      </c>
      <c r="N1715">
        <f t="shared" si="53"/>
        <v>0.1670828437132785</v>
      </c>
    </row>
    <row r="1716" spans="1:14" x14ac:dyDescent="0.2">
      <c r="A1716" s="96">
        <v>240076</v>
      </c>
      <c r="B1716" s="97" t="s">
        <v>279</v>
      </c>
      <c r="C1716" s="97" t="s">
        <v>1142</v>
      </c>
      <c r="D1716" s="96" t="s">
        <v>1852</v>
      </c>
      <c r="E1716" s="98">
        <v>47</v>
      </c>
      <c r="F1716" s="99">
        <v>0</v>
      </c>
      <c r="G1716" s="98">
        <v>47</v>
      </c>
      <c r="H1716" s="98">
        <v>2481</v>
      </c>
      <c r="I1716" s="99">
        <v>0</v>
      </c>
      <c r="J1716" s="98">
        <v>2481</v>
      </c>
      <c r="K1716" s="100">
        <v>1.8939999999999999E-2</v>
      </c>
      <c r="M1716">
        <f t="shared" si="52"/>
        <v>0</v>
      </c>
      <c r="N1716">
        <f t="shared" si="53"/>
        <v>0</v>
      </c>
    </row>
    <row r="1717" spans="1:14" x14ac:dyDescent="0.2">
      <c r="A1717" s="96">
        <v>240078</v>
      </c>
      <c r="B1717" s="97" t="s">
        <v>279</v>
      </c>
      <c r="C1717" s="97" t="s">
        <v>1142</v>
      </c>
      <c r="D1717" s="96" t="s">
        <v>1853</v>
      </c>
      <c r="E1717" s="98">
        <v>425</v>
      </c>
      <c r="F1717" s="99">
        <v>449</v>
      </c>
      <c r="G1717" s="98">
        <v>874</v>
      </c>
      <c r="H1717" s="98">
        <v>30456</v>
      </c>
      <c r="I1717" s="99">
        <v>7270</v>
      </c>
      <c r="J1717" s="98">
        <v>37726</v>
      </c>
      <c r="K1717" s="100">
        <v>2.317E-2</v>
      </c>
      <c r="M1717">
        <f t="shared" si="52"/>
        <v>0.51372997711670476</v>
      </c>
      <c r="N1717">
        <f t="shared" si="53"/>
        <v>0.19270529608227746</v>
      </c>
    </row>
    <row r="1718" spans="1:14" x14ac:dyDescent="0.2">
      <c r="A1718" s="96">
        <v>240080</v>
      </c>
      <c r="B1718" s="97" t="s">
        <v>344</v>
      </c>
      <c r="C1718" s="97" t="s">
        <v>1142</v>
      </c>
      <c r="D1718" s="96" t="s">
        <v>1854</v>
      </c>
      <c r="E1718" s="98">
        <v>2913</v>
      </c>
      <c r="F1718" s="99">
        <v>667</v>
      </c>
      <c r="G1718" s="98">
        <v>3580</v>
      </c>
      <c r="H1718" s="98">
        <v>35016</v>
      </c>
      <c r="I1718" s="99">
        <v>5245</v>
      </c>
      <c r="J1718" s="98">
        <v>40261</v>
      </c>
      <c r="K1718" s="100">
        <v>8.8919999999999999E-2</v>
      </c>
      <c r="M1718">
        <f t="shared" si="52"/>
        <v>0.18631284916201118</v>
      </c>
      <c r="N1718">
        <f t="shared" si="53"/>
        <v>0.13027495591266983</v>
      </c>
    </row>
    <row r="1719" spans="1:14" x14ac:dyDescent="0.2">
      <c r="A1719" s="96">
        <v>240084</v>
      </c>
      <c r="B1719" s="97" t="s">
        <v>279</v>
      </c>
      <c r="C1719" s="97" t="s">
        <v>1142</v>
      </c>
      <c r="D1719" s="96" t="s">
        <v>1855</v>
      </c>
      <c r="E1719" s="98">
        <v>225</v>
      </c>
      <c r="F1719" s="99">
        <v>0</v>
      </c>
      <c r="G1719" s="98">
        <v>225</v>
      </c>
      <c r="H1719" s="98">
        <v>4513</v>
      </c>
      <c r="I1719" s="99">
        <v>0</v>
      </c>
      <c r="J1719" s="98">
        <v>4513</v>
      </c>
      <c r="K1719" s="100">
        <v>4.9860000000000002E-2</v>
      </c>
      <c r="M1719">
        <f t="shared" si="52"/>
        <v>0</v>
      </c>
      <c r="N1719">
        <f t="shared" si="53"/>
        <v>0</v>
      </c>
    </row>
    <row r="1720" spans="1:14" x14ac:dyDescent="0.2">
      <c r="A1720" s="96">
        <v>240088</v>
      </c>
      <c r="B1720" s="97" t="s">
        <v>279</v>
      </c>
      <c r="C1720" s="97" t="s">
        <v>1142</v>
      </c>
      <c r="D1720" s="96" t="s">
        <v>1856</v>
      </c>
      <c r="E1720" s="98">
        <v>151</v>
      </c>
      <c r="F1720" s="99">
        <v>0</v>
      </c>
      <c r="G1720" s="98">
        <v>151</v>
      </c>
      <c r="H1720" s="98">
        <v>6170</v>
      </c>
      <c r="I1720" s="99">
        <v>0</v>
      </c>
      <c r="J1720" s="98">
        <v>6170</v>
      </c>
      <c r="K1720" s="100">
        <v>2.4469999999999999E-2</v>
      </c>
      <c r="M1720">
        <f t="shared" si="52"/>
        <v>0</v>
      </c>
      <c r="N1720">
        <f t="shared" si="53"/>
        <v>0</v>
      </c>
    </row>
    <row r="1721" spans="1:14" x14ac:dyDescent="0.2">
      <c r="A1721" s="96">
        <v>240093</v>
      </c>
      <c r="B1721" s="97" t="s">
        <v>279</v>
      </c>
      <c r="C1721" s="97" t="s">
        <v>1142</v>
      </c>
      <c r="D1721" s="96" t="s">
        <v>1857</v>
      </c>
      <c r="E1721" s="98">
        <v>601</v>
      </c>
      <c r="F1721" s="99">
        <v>0</v>
      </c>
      <c r="G1721" s="98">
        <v>601</v>
      </c>
      <c r="H1721" s="98">
        <v>16977</v>
      </c>
      <c r="I1721" s="99">
        <v>0</v>
      </c>
      <c r="J1721" s="98">
        <v>16977</v>
      </c>
      <c r="K1721" s="100">
        <v>3.5400000000000001E-2</v>
      </c>
      <c r="M1721">
        <f t="shared" si="52"/>
        <v>0</v>
      </c>
      <c r="N1721">
        <f t="shared" si="53"/>
        <v>0</v>
      </c>
    </row>
    <row r="1722" spans="1:14" x14ac:dyDescent="0.2">
      <c r="A1722" s="96">
        <v>240100</v>
      </c>
      <c r="B1722" s="97" t="s">
        <v>279</v>
      </c>
      <c r="C1722" s="97" t="s">
        <v>1142</v>
      </c>
      <c r="D1722" s="96" t="s">
        <v>1858</v>
      </c>
      <c r="E1722" s="98">
        <v>729</v>
      </c>
      <c r="F1722" s="99">
        <v>0</v>
      </c>
      <c r="G1722" s="98">
        <v>729</v>
      </c>
      <c r="H1722" s="98">
        <v>7797</v>
      </c>
      <c r="I1722" s="99">
        <v>0</v>
      </c>
      <c r="J1722" s="98">
        <v>7797</v>
      </c>
      <c r="K1722" s="100">
        <v>9.35E-2</v>
      </c>
      <c r="M1722">
        <f t="shared" si="52"/>
        <v>0</v>
      </c>
      <c r="N1722">
        <f t="shared" si="53"/>
        <v>0</v>
      </c>
    </row>
    <row r="1723" spans="1:14" x14ac:dyDescent="0.2">
      <c r="A1723" s="96">
        <v>240101</v>
      </c>
      <c r="B1723" s="97" t="s">
        <v>279</v>
      </c>
      <c r="C1723" s="97" t="s">
        <v>1142</v>
      </c>
      <c r="D1723" s="96" t="s">
        <v>1859</v>
      </c>
      <c r="E1723" s="98">
        <v>92</v>
      </c>
      <c r="F1723" s="99">
        <v>0</v>
      </c>
      <c r="G1723" s="98">
        <v>92</v>
      </c>
      <c r="H1723" s="98">
        <v>3310</v>
      </c>
      <c r="I1723" s="99">
        <v>0</v>
      </c>
      <c r="J1723" s="98">
        <v>3310</v>
      </c>
      <c r="K1723" s="100">
        <v>2.7789999999999999E-2</v>
      </c>
      <c r="M1723">
        <f t="shared" si="52"/>
        <v>0</v>
      </c>
      <c r="N1723">
        <f t="shared" si="53"/>
        <v>0</v>
      </c>
    </row>
    <row r="1724" spans="1:14" x14ac:dyDescent="0.2">
      <c r="A1724" s="96">
        <v>240104</v>
      </c>
      <c r="B1724" s="97" t="s">
        <v>279</v>
      </c>
      <c r="C1724" s="97" t="s">
        <v>1142</v>
      </c>
      <c r="D1724" s="96" t="s">
        <v>1860</v>
      </c>
      <c r="E1724" s="98">
        <v>141</v>
      </c>
      <c r="F1724" s="99">
        <v>0</v>
      </c>
      <c r="G1724" s="98">
        <v>141</v>
      </c>
      <c r="H1724" s="98">
        <v>5968</v>
      </c>
      <c r="I1724" s="99">
        <v>0</v>
      </c>
      <c r="J1724" s="98">
        <v>5968</v>
      </c>
      <c r="K1724" s="100">
        <v>2.3630000000000002E-2</v>
      </c>
      <c r="M1724">
        <f t="shared" si="52"/>
        <v>0</v>
      </c>
      <c r="N1724">
        <f t="shared" si="53"/>
        <v>0</v>
      </c>
    </row>
    <row r="1725" spans="1:14" x14ac:dyDescent="0.2">
      <c r="A1725" s="96">
        <v>240106</v>
      </c>
      <c r="B1725" s="97" t="s">
        <v>279</v>
      </c>
      <c r="C1725" s="97" t="s">
        <v>1142</v>
      </c>
      <c r="D1725" s="96" t="s">
        <v>1861</v>
      </c>
      <c r="E1725" s="98">
        <v>4960</v>
      </c>
      <c r="F1725" s="99">
        <v>1438</v>
      </c>
      <c r="G1725" s="98">
        <v>6398</v>
      </c>
      <c r="H1725" s="98">
        <v>37146</v>
      </c>
      <c r="I1725" s="99">
        <v>6297</v>
      </c>
      <c r="J1725" s="98">
        <v>43443</v>
      </c>
      <c r="K1725" s="100">
        <v>0.14727000000000001</v>
      </c>
      <c r="M1725">
        <f t="shared" si="52"/>
        <v>0.22475773679274774</v>
      </c>
      <c r="N1725">
        <f t="shared" si="53"/>
        <v>0.14494855327670741</v>
      </c>
    </row>
    <row r="1726" spans="1:14" x14ac:dyDescent="0.2">
      <c r="A1726" s="96">
        <v>240115</v>
      </c>
      <c r="B1726" s="97" t="s">
        <v>279</v>
      </c>
      <c r="C1726" s="97" t="s">
        <v>1142</v>
      </c>
      <c r="D1726" s="96" t="s">
        <v>548</v>
      </c>
      <c r="E1726" s="98">
        <v>1088</v>
      </c>
      <c r="F1726" s="99">
        <v>25</v>
      </c>
      <c r="G1726" s="98">
        <v>1113</v>
      </c>
      <c r="H1726" s="98">
        <v>26682</v>
      </c>
      <c r="I1726" s="99">
        <v>2484</v>
      </c>
      <c r="J1726" s="98">
        <v>29166</v>
      </c>
      <c r="K1726" s="100">
        <v>3.8159999999999999E-2</v>
      </c>
      <c r="M1726">
        <f t="shared" si="52"/>
        <v>2.2461814914645103E-2</v>
      </c>
      <c r="N1726">
        <f t="shared" si="53"/>
        <v>8.5167660975108E-2</v>
      </c>
    </row>
    <row r="1727" spans="1:14" x14ac:dyDescent="0.2">
      <c r="A1727" s="96">
        <v>240117</v>
      </c>
      <c r="B1727" s="97" t="s">
        <v>279</v>
      </c>
      <c r="C1727" s="97" t="s">
        <v>1142</v>
      </c>
      <c r="D1727" s="96" t="s">
        <v>1862</v>
      </c>
      <c r="E1727" s="98">
        <v>111</v>
      </c>
      <c r="F1727" s="99">
        <v>68</v>
      </c>
      <c r="G1727" s="98">
        <v>179</v>
      </c>
      <c r="H1727" s="98">
        <v>5683</v>
      </c>
      <c r="I1727" s="99">
        <v>732</v>
      </c>
      <c r="J1727" s="98">
        <v>6415</v>
      </c>
      <c r="K1727" s="100">
        <v>2.7900000000000001E-2</v>
      </c>
      <c r="M1727">
        <f t="shared" si="52"/>
        <v>0.37988826815642457</v>
      </c>
      <c r="N1727">
        <f t="shared" si="53"/>
        <v>0.11410756040530008</v>
      </c>
    </row>
    <row r="1728" spans="1:14" x14ac:dyDescent="0.2">
      <c r="A1728" s="96">
        <v>240132</v>
      </c>
      <c r="B1728" s="97" t="s">
        <v>279</v>
      </c>
      <c r="C1728" s="97" t="s">
        <v>1142</v>
      </c>
      <c r="D1728" s="96" t="s">
        <v>1348</v>
      </c>
      <c r="E1728" s="98">
        <v>586</v>
      </c>
      <c r="F1728" s="99">
        <v>28</v>
      </c>
      <c r="G1728" s="98">
        <v>614</v>
      </c>
      <c r="H1728" s="98">
        <v>14927</v>
      </c>
      <c r="I1728" s="99">
        <v>3752</v>
      </c>
      <c r="J1728" s="98">
        <v>18679</v>
      </c>
      <c r="K1728" s="100">
        <v>3.2870000000000003E-2</v>
      </c>
      <c r="M1728">
        <f t="shared" si="52"/>
        <v>4.5602605863192182E-2</v>
      </c>
      <c r="N1728">
        <f t="shared" si="53"/>
        <v>0.20086728411585203</v>
      </c>
    </row>
    <row r="1729" spans="1:14" x14ac:dyDescent="0.2">
      <c r="A1729" s="96">
        <v>240141</v>
      </c>
      <c r="B1729" s="97" t="s">
        <v>279</v>
      </c>
      <c r="C1729" s="97" t="s">
        <v>1142</v>
      </c>
      <c r="D1729" s="96" t="s">
        <v>1863</v>
      </c>
      <c r="E1729" s="98">
        <v>47</v>
      </c>
      <c r="F1729" s="99">
        <v>0</v>
      </c>
      <c r="G1729" s="98">
        <v>47</v>
      </c>
      <c r="H1729" s="98">
        <v>2685</v>
      </c>
      <c r="I1729" s="99">
        <v>0</v>
      </c>
      <c r="J1729" s="98">
        <v>2685</v>
      </c>
      <c r="K1729" s="100">
        <v>1.7500000000000002E-2</v>
      </c>
      <c r="M1729">
        <f t="shared" si="52"/>
        <v>0</v>
      </c>
      <c r="N1729">
        <f t="shared" si="53"/>
        <v>0</v>
      </c>
    </row>
    <row r="1730" spans="1:14" x14ac:dyDescent="0.2">
      <c r="A1730" s="96">
        <v>240166</v>
      </c>
      <c r="B1730" s="97" t="s">
        <v>279</v>
      </c>
      <c r="C1730" s="97" t="s">
        <v>1142</v>
      </c>
      <c r="D1730" s="96" t="s">
        <v>1864</v>
      </c>
      <c r="E1730" s="98">
        <v>69</v>
      </c>
      <c r="F1730" s="99">
        <v>0</v>
      </c>
      <c r="G1730" s="98">
        <v>69</v>
      </c>
      <c r="H1730" s="98">
        <v>3742</v>
      </c>
      <c r="I1730" s="99">
        <v>0</v>
      </c>
      <c r="J1730" s="98">
        <v>3742</v>
      </c>
      <c r="K1730" s="100">
        <v>1.8440000000000002E-2</v>
      </c>
      <c r="M1730">
        <f t="shared" si="52"/>
        <v>0</v>
      </c>
      <c r="N1730">
        <f t="shared" si="53"/>
        <v>0</v>
      </c>
    </row>
    <row r="1731" spans="1:14" x14ac:dyDescent="0.2">
      <c r="A1731" s="96">
        <v>240187</v>
      </c>
      <c r="B1731" s="97" t="s">
        <v>279</v>
      </c>
      <c r="C1731" s="97" t="s">
        <v>1142</v>
      </c>
      <c r="D1731" s="96" t="s">
        <v>1865</v>
      </c>
      <c r="E1731" s="98">
        <v>56</v>
      </c>
      <c r="F1731" s="99">
        <v>0</v>
      </c>
      <c r="G1731" s="98">
        <v>56</v>
      </c>
      <c r="H1731" s="98">
        <v>2897</v>
      </c>
      <c r="I1731" s="99">
        <v>0</v>
      </c>
      <c r="J1731" s="98">
        <v>2897</v>
      </c>
      <c r="K1731" s="100">
        <v>1.933E-2</v>
      </c>
      <c r="M1731">
        <f t="shared" si="52"/>
        <v>0</v>
      </c>
      <c r="N1731">
        <f t="shared" si="53"/>
        <v>0</v>
      </c>
    </row>
    <row r="1732" spans="1:14" x14ac:dyDescent="0.2">
      <c r="A1732" s="96">
        <v>240196</v>
      </c>
      <c r="B1732" s="97" t="s">
        <v>279</v>
      </c>
      <c r="C1732" s="97" t="s">
        <v>1142</v>
      </c>
      <c r="D1732" s="96" t="s">
        <v>1866</v>
      </c>
      <c r="E1732" s="98">
        <v>6</v>
      </c>
      <c r="F1732" s="99">
        <v>0</v>
      </c>
      <c r="G1732" s="98">
        <v>6</v>
      </c>
      <c r="H1732" s="98">
        <v>220</v>
      </c>
      <c r="I1732" s="99">
        <v>0</v>
      </c>
      <c r="J1732" s="98">
        <v>220</v>
      </c>
      <c r="K1732" s="100">
        <v>2.7269999999999999E-2</v>
      </c>
      <c r="M1732">
        <f t="shared" ref="M1732:M1795" si="54">F1732/G1732</f>
        <v>0</v>
      </c>
      <c r="N1732">
        <f t="shared" ref="N1732:N1795" si="55">I1732/J1732</f>
        <v>0</v>
      </c>
    </row>
    <row r="1733" spans="1:14" x14ac:dyDescent="0.2">
      <c r="A1733" s="96">
        <v>240206</v>
      </c>
      <c r="B1733" s="97" t="s">
        <v>272</v>
      </c>
      <c r="C1733" s="97" t="s">
        <v>1142</v>
      </c>
      <c r="D1733" s="96" t="s">
        <v>1867</v>
      </c>
      <c r="E1733" s="98">
        <v>67</v>
      </c>
      <c r="F1733" s="99">
        <v>0</v>
      </c>
      <c r="G1733" s="98">
        <v>67</v>
      </c>
      <c r="H1733" s="98">
        <v>451</v>
      </c>
      <c r="I1733" s="99">
        <v>0</v>
      </c>
      <c r="J1733" s="98">
        <v>451</v>
      </c>
      <c r="K1733" s="100">
        <v>0.14856</v>
      </c>
      <c r="M1733">
        <f t="shared" si="54"/>
        <v>0</v>
      </c>
      <c r="N1733">
        <f t="shared" si="55"/>
        <v>0</v>
      </c>
    </row>
    <row r="1734" spans="1:14" x14ac:dyDescent="0.2">
      <c r="A1734" s="96">
        <v>240207</v>
      </c>
      <c r="B1734" s="97" t="s">
        <v>279</v>
      </c>
      <c r="C1734" s="97" t="s">
        <v>1142</v>
      </c>
      <c r="D1734" s="96" t="s">
        <v>1868</v>
      </c>
      <c r="E1734" s="98">
        <v>322</v>
      </c>
      <c r="F1734" s="99">
        <v>296</v>
      </c>
      <c r="G1734" s="98">
        <v>618</v>
      </c>
      <c r="H1734" s="98">
        <v>10651</v>
      </c>
      <c r="I1734" s="99">
        <v>2733</v>
      </c>
      <c r="J1734" s="98">
        <v>13384</v>
      </c>
      <c r="K1734" s="100">
        <v>4.6170000000000003E-2</v>
      </c>
      <c r="M1734">
        <f t="shared" si="54"/>
        <v>0.47896440129449835</v>
      </c>
      <c r="N1734">
        <f t="shared" si="55"/>
        <v>0.20419904363419009</v>
      </c>
    </row>
    <row r="1735" spans="1:14" x14ac:dyDescent="0.2">
      <c r="A1735" s="96">
        <v>240210</v>
      </c>
      <c r="B1735" s="97" t="s">
        <v>279</v>
      </c>
      <c r="C1735" s="97" t="s">
        <v>1142</v>
      </c>
      <c r="D1735" s="96" t="s">
        <v>1869</v>
      </c>
      <c r="E1735" s="98">
        <v>538</v>
      </c>
      <c r="F1735" s="99">
        <v>322</v>
      </c>
      <c r="G1735" s="98">
        <v>860</v>
      </c>
      <c r="H1735" s="98">
        <v>21560</v>
      </c>
      <c r="I1735" s="99">
        <v>4196</v>
      </c>
      <c r="J1735" s="98">
        <v>25756</v>
      </c>
      <c r="K1735" s="100">
        <v>3.3390000000000003E-2</v>
      </c>
      <c r="M1735">
        <f t="shared" si="54"/>
        <v>0.37441860465116278</v>
      </c>
      <c r="N1735">
        <f t="shared" si="55"/>
        <v>0.16291349588445411</v>
      </c>
    </row>
    <row r="1736" spans="1:14" x14ac:dyDescent="0.2">
      <c r="A1736" s="96">
        <v>240211</v>
      </c>
      <c r="B1736" s="97" t="s">
        <v>1870</v>
      </c>
      <c r="C1736" s="97" t="s">
        <v>1142</v>
      </c>
      <c r="D1736" s="96" t="s">
        <v>1871</v>
      </c>
      <c r="E1736" s="98">
        <v>0</v>
      </c>
      <c r="F1736" s="99">
        <v>0</v>
      </c>
      <c r="G1736" s="98">
        <v>0</v>
      </c>
      <c r="H1736" s="98">
        <v>64</v>
      </c>
      <c r="I1736" s="99">
        <v>0</v>
      </c>
      <c r="J1736" s="98">
        <v>64</v>
      </c>
      <c r="K1736" s="100">
        <v>0</v>
      </c>
      <c r="M1736" t="e">
        <f t="shared" si="54"/>
        <v>#DIV/0!</v>
      </c>
      <c r="N1736">
        <f t="shared" si="55"/>
        <v>0</v>
      </c>
    </row>
    <row r="1737" spans="1:14" x14ac:dyDescent="0.2">
      <c r="A1737" s="96">
        <v>240213</v>
      </c>
      <c r="B1737" s="97" t="s">
        <v>279</v>
      </c>
      <c r="C1737" s="97" t="s">
        <v>1142</v>
      </c>
      <c r="D1737" s="96" t="s">
        <v>1872</v>
      </c>
      <c r="E1737" s="98">
        <v>122</v>
      </c>
      <c r="F1737" s="99">
        <v>64</v>
      </c>
      <c r="G1737" s="98">
        <v>186</v>
      </c>
      <c r="H1737" s="98">
        <v>7129</v>
      </c>
      <c r="I1737" s="99">
        <v>972</v>
      </c>
      <c r="J1737" s="98">
        <v>8101</v>
      </c>
      <c r="K1737" s="100">
        <v>2.2960000000000001E-2</v>
      </c>
      <c r="M1737">
        <f t="shared" si="54"/>
        <v>0.34408602150537637</v>
      </c>
      <c r="N1737">
        <f t="shared" si="55"/>
        <v>0.11998518701394889</v>
      </c>
    </row>
    <row r="1738" spans="1:14" x14ac:dyDescent="0.2">
      <c r="A1738" s="96">
        <v>250001</v>
      </c>
      <c r="B1738" s="97" t="s">
        <v>193</v>
      </c>
      <c r="C1738" s="97" t="s">
        <v>162</v>
      </c>
      <c r="D1738" s="96" t="s">
        <v>1873</v>
      </c>
      <c r="E1738" s="98">
        <v>4745</v>
      </c>
      <c r="F1738" s="99">
        <v>346</v>
      </c>
      <c r="G1738" s="98">
        <v>5091</v>
      </c>
      <c r="H1738" s="98">
        <v>23771</v>
      </c>
      <c r="I1738" s="99">
        <v>2258</v>
      </c>
      <c r="J1738" s="98">
        <v>26029</v>
      </c>
      <c r="K1738" s="100">
        <v>0.19559000000000001</v>
      </c>
      <c r="M1738">
        <f t="shared" si="54"/>
        <v>6.7963072087998427E-2</v>
      </c>
      <c r="N1738">
        <f t="shared" si="55"/>
        <v>8.674939490568212E-2</v>
      </c>
    </row>
    <row r="1739" spans="1:14" x14ac:dyDescent="0.2">
      <c r="A1739" s="96">
        <v>250002</v>
      </c>
      <c r="B1739" s="97" t="s">
        <v>193</v>
      </c>
      <c r="C1739" s="97" t="s">
        <v>162</v>
      </c>
      <c r="D1739" s="96" t="s">
        <v>1874</v>
      </c>
      <c r="E1739" s="98">
        <v>788</v>
      </c>
      <c r="F1739" s="99">
        <v>0</v>
      </c>
      <c r="G1739" s="98">
        <v>788</v>
      </c>
      <c r="H1739" s="98">
        <v>5288</v>
      </c>
      <c r="I1739" s="99">
        <v>52</v>
      </c>
      <c r="J1739" s="98">
        <v>5340</v>
      </c>
      <c r="K1739" s="100">
        <v>0.14757000000000001</v>
      </c>
      <c r="M1739">
        <f t="shared" si="54"/>
        <v>0</v>
      </c>
      <c r="N1739">
        <f t="shared" si="55"/>
        <v>9.7378277153558051E-3</v>
      </c>
    </row>
    <row r="1740" spans="1:14" x14ac:dyDescent="0.2">
      <c r="A1740" s="96">
        <v>250004</v>
      </c>
      <c r="B1740" s="97" t="s">
        <v>193</v>
      </c>
      <c r="C1740" s="97" t="s">
        <v>162</v>
      </c>
      <c r="D1740" s="96" t="s">
        <v>1875</v>
      </c>
      <c r="E1740" s="98">
        <v>7228</v>
      </c>
      <c r="F1740" s="99">
        <v>169</v>
      </c>
      <c r="G1740" s="98">
        <v>7397</v>
      </c>
      <c r="H1740" s="98">
        <v>61276</v>
      </c>
      <c r="I1740" s="99">
        <v>2209</v>
      </c>
      <c r="J1740" s="98">
        <v>63485</v>
      </c>
      <c r="K1740" s="100">
        <v>0.11652</v>
      </c>
      <c r="M1740">
        <f t="shared" si="54"/>
        <v>2.2847100175746926E-2</v>
      </c>
      <c r="N1740">
        <f t="shared" si="55"/>
        <v>3.4795621012837681E-2</v>
      </c>
    </row>
    <row r="1741" spans="1:14" x14ac:dyDescent="0.2">
      <c r="A1741" s="96">
        <v>250006</v>
      </c>
      <c r="B1741" s="97" t="s">
        <v>360</v>
      </c>
      <c r="C1741" s="97" t="s">
        <v>162</v>
      </c>
      <c r="D1741" s="96" t="s">
        <v>1876</v>
      </c>
      <c r="E1741" s="98">
        <v>865</v>
      </c>
      <c r="F1741" s="99">
        <v>0</v>
      </c>
      <c r="G1741" s="98">
        <v>865</v>
      </c>
      <c r="H1741" s="98">
        <v>6020</v>
      </c>
      <c r="I1741" s="99">
        <v>0</v>
      </c>
      <c r="J1741" s="98">
        <v>6020</v>
      </c>
      <c r="K1741" s="100">
        <v>0.14369000000000001</v>
      </c>
      <c r="M1741">
        <f t="shared" si="54"/>
        <v>0</v>
      </c>
      <c r="N1741">
        <f t="shared" si="55"/>
        <v>0</v>
      </c>
    </row>
    <row r="1742" spans="1:14" x14ac:dyDescent="0.2">
      <c r="A1742" s="96">
        <v>250007</v>
      </c>
      <c r="B1742" s="97" t="s">
        <v>168</v>
      </c>
      <c r="C1742" s="97" t="s">
        <v>162</v>
      </c>
      <c r="D1742" s="96" t="s">
        <v>1877</v>
      </c>
      <c r="E1742" s="98">
        <v>1936</v>
      </c>
      <c r="F1742" s="99">
        <v>0</v>
      </c>
      <c r="G1742" s="98">
        <v>1936</v>
      </c>
      <c r="H1742" s="98">
        <v>11442</v>
      </c>
      <c r="I1742" s="99">
        <v>0</v>
      </c>
      <c r="J1742" s="98">
        <v>11442</v>
      </c>
      <c r="K1742" s="100">
        <v>0.16919999999999999</v>
      </c>
      <c r="M1742">
        <f t="shared" si="54"/>
        <v>0</v>
      </c>
      <c r="N1742">
        <f t="shared" si="55"/>
        <v>0</v>
      </c>
    </row>
    <row r="1743" spans="1:14" x14ac:dyDescent="0.2">
      <c r="A1743" s="96">
        <v>250009</v>
      </c>
      <c r="B1743" s="97" t="s">
        <v>193</v>
      </c>
      <c r="C1743" s="97" t="s">
        <v>162</v>
      </c>
      <c r="D1743" s="96" t="s">
        <v>1878</v>
      </c>
      <c r="E1743" s="98">
        <v>2335</v>
      </c>
      <c r="F1743" s="99">
        <v>0</v>
      </c>
      <c r="G1743" s="98">
        <v>2335</v>
      </c>
      <c r="H1743" s="98">
        <v>16715</v>
      </c>
      <c r="I1743" s="99">
        <v>21</v>
      </c>
      <c r="J1743" s="98">
        <v>16736</v>
      </c>
      <c r="K1743" s="100">
        <v>0.13952000000000001</v>
      </c>
      <c r="M1743">
        <f t="shared" si="54"/>
        <v>0</v>
      </c>
      <c r="N1743">
        <f t="shared" si="55"/>
        <v>1.2547801147227533E-3</v>
      </c>
    </row>
    <row r="1744" spans="1:14" x14ac:dyDescent="0.2">
      <c r="A1744" s="96">
        <v>250010</v>
      </c>
      <c r="B1744" s="97" t="s">
        <v>193</v>
      </c>
      <c r="C1744" s="97" t="s">
        <v>162</v>
      </c>
      <c r="D1744" s="96" t="s">
        <v>1879</v>
      </c>
      <c r="E1744" s="98">
        <v>553</v>
      </c>
      <c r="F1744" s="99">
        <v>18</v>
      </c>
      <c r="G1744" s="98">
        <v>571</v>
      </c>
      <c r="H1744" s="98">
        <v>3608</v>
      </c>
      <c r="I1744" s="99">
        <v>102</v>
      </c>
      <c r="J1744" s="98">
        <v>3710</v>
      </c>
      <c r="K1744" s="100">
        <v>0.15390999999999999</v>
      </c>
      <c r="M1744">
        <f t="shared" si="54"/>
        <v>3.1523642732049037E-2</v>
      </c>
      <c r="N1744">
        <f t="shared" si="55"/>
        <v>2.7493261455525605E-2</v>
      </c>
    </row>
    <row r="1745" spans="1:14" x14ac:dyDescent="0.2">
      <c r="A1745" s="96">
        <v>250012</v>
      </c>
      <c r="B1745" s="97" t="s">
        <v>193</v>
      </c>
      <c r="C1745" s="97" t="s">
        <v>162</v>
      </c>
      <c r="D1745" s="96" t="s">
        <v>1880</v>
      </c>
      <c r="E1745" s="98">
        <v>343</v>
      </c>
      <c r="F1745" s="99">
        <v>0</v>
      </c>
      <c r="G1745" s="98">
        <v>343</v>
      </c>
      <c r="H1745" s="98">
        <v>1453</v>
      </c>
      <c r="I1745" s="99">
        <v>0</v>
      </c>
      <c r="J1745" s="98">
        <v>1453</v>
      </c>
      <c r="K1745" s="100">
        <v>0.23605999999999999</v>
      </c>
      <c r="M1745">
        <f t="shared" si="54"/>
        <v>0</v>
      </c>
      <c r="N1745">
        <f t="shared" si="55"/>
        <v>0</v>
      </c>
    </row>
    <row r="1746" spans="1:14" x14ac:dyDescent="0.2">
      <c r="A1746" s="96">
        <v>250015</v>
      </c>
      <c r="B1746" s="97" t="s">
        <v>193</v>
      </c>
      <c r="C1746" s="97" t="s">
        <v>162</v>
      </c>
      <c r="D1746" s="96" t="s">
        <v>1881</v>
      </c>
      <c r="E1746" s="98">
        <v>1508</v>
      </c>
      <c r="F1746" s="99">
        <v>9</v>
      </c>
      <c r="G1746" s="98">
        <v>1517</v>
      </c>
      <c r="H1746" s="98">
        <v>9223</v>
      </c>
      <c r="I1746" s="99">
        <v>48</v>
      </c>
      <c r="J1746" s="98">
        <v>9271</v>
      </c>
      <c r="K1746" s="100">
        <v>0.16363</v>
      </c>
      <c r="M1746">
        <f t="shared" si="54"/>
        <v>5.9327620303230057E-3</v>
      </c>
      <c r="N1746">
        <f t="shared" si="55"/>
        <v>5.1774350124042714E-3</v>
      </c>
    </row>
    <row r="1747" spans="1:14" x14ac:dyDescent="0.2">
      <c r="A1747" s="96">
        <v>250017</v>
      </c>
      <c r="B1747" s="97" t="s">
        <v>193</v>
      </c>
      <c r="C1747" s="97" t="s">
        <v>162</v>
      </c>
      <c r="D1747" s="96" t="s">
        <v>1882</v>
      </c>
      <c r="E1747" s="98">
        <v>582</v>
      </c>
      <c r="F1747" s="99">
        <v>30</v>
      </c>
      <c r="G1747" s="98">
        <v>612</v>
      </c>
      <c r="H1747" s="98">
        <v>2398</v>
      </c>
      <c r="I1747" s="99">
        <v>176</v>
      </c>
      <c r="J1747" s="98">
        <v>2574</v>
      </c>
      <c r="K1747" s="100">
        <v>0.23776</v>
      </c>
      <c r="M1747">
        <f t="shared" si="54"/>
        <v>4.9019607843137254E-2</v>
      </c>
      <c r="N1747">
        <f t="shared" si="55"/>
        <v>6.8376068376068383E-2</v>
      </c>
    </row>
    <row r="1748" spans="1:14" x14ac:dyDescent="0.2">
      <c r="A1748" s="96">
        <v>250018</v>
      </c>
      <c r="B1748" s="97" t="s">
        <v>193</v>
      </c>
      <c r="C1748" s="97" t="s">
        <v>162</v>
      </c>
      <c r="D1748" s="96" t="s">
        <v>1883</v>
      </c>
      <c r="E1748" s="98">
        <v>23</v>
      </c>
      <c r="F1748" s="99">
        <v>0</v>
      </c>
      <c r="G1748" s="98">
        <v>23</v>
      </c>
      <c r="H1748" s="98">
        <v>139</v>
      </c>
      <c r="I1748" s="99">
        <v>0</v>
      </c>
      <c r="J1748" s="98">
        <v>139</v>
      </c>
      <c r="K1748" s="100">
        <v>0.16547000000000001</v>
      </c>
      <c r="M1748">
        <f t="shared" si="54"/>
        <v>0</v>
      </c>
      <c r="N1748">
        <f t="shared" si="55"/>
        <v>0</v>
      </c>
    </row>
    <row r="1749" spans="1:14" x14ac:dyDescent="0.2">
      <c r="A1749" s="96">
        <v>250019</v>
      </c>
      <c r="B1749" s="97" t="s">
        <v>193</v>
      </c>
      <c r="C1749" s="97" t="s">
        <v>162</v>
      </c>
      <c r="D1749" s="96" t="s">
        <v>1884</v>
      </c>
      <c r="E1749" s="98">
        <v>4630</v>
      </c>
      <c r="F1749" s="99">
        <v>0</v>
      </c>
      <c r="G1749" s="98">
        <v>4630</v>
      </c>
      <c r="H1749" s="98">
        <v>39712</v>
      </c>
      <c r="I1749" s="99">
        <v>20</v>
      </c>
      <c r="J1749" s="98">
        <v>39732</v>
      </c>
      <c r="K1749" s="100">
        <v>0.11652999999999999</v>
      </c>
      <c r="M1749">
        <f t="shared" si="54"/>
        <v>0</v>
      </c>
      <c r="N1749">
        <f t="shared" si="55"/>
        <v>5.0337259639585217E-4</v>
      </c>
    </row>
    <row r="1750" spans="1:14" x14ac:dyDescent="0.2">
      <c r="A1750" s="96">
        <v>250020</v>
      </c>
      <c r="B1750" s="97" t="s">
        <v>193</v>
      </c>
      <c r="C1750" s="97" t="s">
        <v>162</v>
      </c>
      <c r="D1750" s="96" t="s">
        <v>1885</v>
      </c>
      <c r="E1750" s="98">
        <v>1147</v>
      </c>
      <c r="F1750" s="99">
        <v>6</v>
      </c>
      <c r="G1750" s="98">
        <v>1153</v>
      </c>
      <c r="H1750" s="98">
        <v>5961</v>
      </c>
      <c r="I1750" s="99">
        <v>10</v>
      </c>
      <c r="J1750" s="98">
        <v>5971</v>
      </c>
      <c r="K1750" s="100">
        <v>0.19309999999999999</v>
      </c>
      <c r="M1750">
        <f t="shared" si="54"/>
        <v>5.2038161318300087E-3</v>
      </c>
      <c r="N1750">
        <f t="shared" si="55"/>
        <v>1.6747613465081226E-3</v>
      </c>
    </row>
    <row r="1751" spans="1:14" x14ac:dyDescent="0.2">
      <c r="A1751" s="96">
        <v>250023</v>
      </c>
      <c r="B1751" s="97" t="s">
        <v>193</v>
      </c>
      <c r="C1751" s="97" t="s">
        <v>162</v>
      </c>
      <c r="D1751" s="96" t="s">
        <v>1886</v>
      </c>
      <c r="E1751" s="98">
        <v>12</v>
      </c>
      <c r="F1751" s="99">
        <v>0</v>
      </c>
      <c r="G1751" s="98">
        <v>12</v>
      </c>
      <c r="H1751" s="98">
        <v>163</v>
      </c>
      <c r="I1751" s="99">
        <v>0</v>
      </c>
      <c r="J1751" s="98">
        <v>163</v>
      </c>
      <c r="K1751" s="100">
        <v>7.3620000000000005E-2</v>
      </c>
      <c r="M1751">
        <f t="shared" si="54"/>
        <v>0</v>
      </c>
      <c r="N1751">
        <f t="shared" si="55"/>
        <v>0</v>
      </c>
    </row>
    <row r="1752" spans="1:14" x14ac:dyDescent="0.2">
      <c r="A1752" s="96">
        <v>250025</v>
      </c>
      <c r="B1752" s="97" t="s">
        <v>168</v>
      </c>
      <c r="C1752" s="97" t="s">
        <v>162</v>
      </c>
      <c r="D1752" s="96" t="s">
        <v>1887</v>
      </c>
      <c r="E1752" s="98">
        <v>720</v>
      </c>
      <c r="F1752" s="99">
        <v>0</v>
      </c>
      <c r="G1752" s="98">
        <v>720</v>
      </c>
      <c r="H1752" s="98">
        <v>6777</v>
      </c>
      <c r="I1752" s="99">
        <v>0</v>
      </c>
      <c r="J1752" s="98">
        <v>6777</v>
      </c>
      <c r="K1752" s="100">
        <v>0.10624</v>
      </c>
      <c r="M1752">
        <f t="shared" si="54"/>
        <v>0</v>
      </c>
      <c r="N1752">
        <f t="shared" si="55"/>
        <v>0</v>
      </c>
    </row>
    <row r="1753" spans="1:14" x14ac:dyDescent="0.2">
      <c r="A1753" s="96">
        <v>250027</v>
      </c>
      <c r="B1753" s="97" t="s">
        <v>193</v>
      </c>
      <c r="C1753" s="97" t="s">
        <v>162</v>
      </c>
      <c r="D1753" s="96" t="s">
        <v>1888</v>
      </c>
      <c r="E1753" s="98">
        <v>272</v>
      </c>
      <c r="F1753" s="99">
        <v>31</v>
      </c>
      <c r="G1753" s="98">
        <v>303</v>
      </c>
      <c r="H1753" s="98">
        <v>1787</v>
      </c>
      <c r="I1753" s="99">
        <v>109</v>
      </c>
      <c r="J1753" s="98">
        <v>1896</v>
      </c>
      <c r="K1753" s="100">
        <v>0.15981000000000001</v>
      </c>
      <c r="M1753">
        <f t="shared" si="54"/>
        <v>0.10231023102310231</v>
      </c>
      <c r="N1753">
        <f t="shared" si="55"/>
        <v>5.7489451476793248E-2</v>
      </c>
    </row>
    <row r="1754" spans="1:14" x14ac:dyDescent="0.2">
      <c r="A1754" s="96">
        <v>250031</v>
      </c>
      <c r="B1754" s="97" t="s">
        <v>193</v>
      </c>
      <c r="C1754" s="97" t="s">
        <v>162</v>
      </c>
      <c r="D1754" s="96" t="s">
        <v>1889</v>
      </c>
      <c r="E1754" s="98">
        <v>5003</v>
      </c>
      <c r="F1754" s="99">
        <v>0</v>
      </c>
      <c r="G1754" s="98">
        <v>5003</v>
      </c>
      <c r="H1754" s="98">
        <v>25417</v>
      </c>
      <c r="I1754" s="99">
        <v>3</v>
      </c>
      <c r="J1754" s="98">
        <v>25420</v>
      </c>
      <c r="K1754" s="100">
        <v>0.19681000000000001</v>
      </c>
      <c r="M1754">
        <f t="shared" si="54"/>
        <v>0</v>
      </c>
      <c r="N1754">
        <f t="shared" si="55"/>
        <v>1.1801730920535012E-4</v>
      </c>
    </row>
    <row r="1755" spans="1:14" x14ac:dyDescent="0.2">
      <c r="A1755" s="96">
        <v>250034</v>
      </c>
      <c r="B1755" s="97" t="s">
        <v>360</v>
      </c>
      <c r="C1755" s="97" t="s">
        <v>162</v>
      </c>
      <c r="D1755" s="96" t="s">
        <v>1890</v>
      </c>
      <c r="E1755" s="98">
        <v>3633</v>
      </c>
      <c r="F1755" s="99">
        <v>0</v>
      </c>
      <c r="G1755" s="98">
        <v>3633</v>
      </c>
      <c r="H1755" s="98">
        <v>23441</v>
      </c>
      <c r="I1755" s="99">
        <v>0</v>
      </c>
      <c r="J1755" s="98">
        <v>23441</v>
      </c>
      <c r="K1755" s="100">
        <v>0.15498000000000001</v>
      </c>
      <c r="M1755">
        <f t="shared" si="54"/>
        <v>0</v>
      </c>
      <c r="N1755">
        <f t="shared" si="55"/>
        <v>0</v>
      </c>
    </row>
    <row r="1756" spans="1:14" x14ac:dyDescent="0.2">
      <c r="A1756" s="96">
        <v>250035</v>
      </c>
      <c r="B1756" s="97" t="s">
        <v>193</v>
      </c>
      <c r="C1756" s="97" t="s">
        <v>162</v>
      </c>
      <c r="D1756" s="96" t="s">
        <v>1891</v>
      </c>
      <c r="E1756" s="98">
        <v>390</v>
      </c>
      <c r="F1756" s="99">
        <v>0</v>
      </c>
      <c r="G1756" s="98">
        <v>390</v>
      </c>
      <c r="H1756" s="98">
        <v>2037</v>
      </c>
      <c r="I1756" s="99">
        <v>3</v>
      </c>
      <c r="J1756" s="98">
        <v>2040</v>
      </c>
      <c r="K1756" s="100">
        <v>0.19117999999999999</v>
      </c>
      <c r="M1756">
        <f t="shared" si="54"/>
        <v>0</v>
      </c>
      <c r="N1756">
        <f t="shared" si="55"/>
        <v>1.4705882352941176E-3</v>
      </c>
    </row>
    <row r="1757" spans="1:14" x14ac:dyDescent="0.2">
      <c r="A1757" s="96">
        <v>250036</v>
      </c>
      <c r="B1757" s="97" t="s">
        <v>193</v>
      </c>
      <c r="C1757" s="97" t="s">
        <v>162</v>
      </c>
      <c r="D1757" s="96" t="s">
        <v>1892</v>
      </c>
      <c r="E1757" s="98">
        <v>582</v>
      </c>
      <c r="F1757" s="99">
        <v>0</v>
      </c>
      <c r="G1757" s="98">
        <v>582</v>
      </c>
      <c r="H1757" s="98">
        <v>4426</v>
      </c>
      <c r="I1757" s="99">
        <v>67</v>
      </c>
      <c r="J1757" s="98">
        <v>4493</v>
      </c>
      <c r="K1757" s="100">
        <v>0.12953000000000001</v>
      </c>
      <c r="M1757">
        <f t="shared" si="54"/>
        <v>0</v>
      </c>
      <c r="N1757">
        <f t="shared" si="55"/>
        <v>1.4912085466280882E-2</v>
      </c>
    </row>
    <row r="1758" spans="1:14" x14ac:dyDescent="0.2">
      <c r="A1758" s="96">
        <v>250038</v>
      </c>
      <c r="B1758" s="97" t="s">
        <v>168</v>
      </c>
      <c r="C1758" s="97" t="s">
        <v>162</v>
      </c>
      <c r="D1758" s="96" t="s">
        <v>1893</v>
      </c>
      <c r="E1758" s="98">
        <v>950</v>
      </c>
      <c r="F1758" s="99">
        <v>0</v>
      </c>
      <c r="G1758" s="98">
        <v>950</v>
      </c>
      <c r="H1758" s="98">
        <v>2926</v>
      </c>
      <c r="I1758" s="99">
        <v>0</v>
      </c>
      <c r="J1758" s="98">
        <v>2926</v>
      </c>
      <c r="K1758" s="100">
        <v>0.32468000000000002</v>
      </c>
      <c r="M1758">
        <f t="shared" si="54"/>
        <v>0</v>
      </c>
      <c r="N1758">
        <f t="shared" si="55"/>
        <v>0</v>
      </c>
    </row>
    <row r="1759" spans="1:14" x14ac:dyDescent="0.2">
      <c r="A1759" s="96">
        <v>250040</v>
      </c>
      <c r="B1759" s="97" t="s">
        <v>193</v>
      </c>
      <c r="C1759" s="97" t="s">
        <v>162</v>
      </c>
      <c r="D1759" s="96" t="s">
        <v>1894</v>
      </c>
      <c r="E1759" s="98">
        <v>2752</v>
      </c>
      <c r="F1759" s="99">
        <v>0</v>
      </c>
      <c r="G1759" s="98">
        <v>2752</v>
      </c>
      <c r="H1759" s="98">
        <v>33481</v>
      </c>
      <c r="I1759" s="99">
        <v>0</v>
      </c>
      <c r="J1759" s="98">
        <v>33481</v>
      </c>
      <c r="K1759" s="100">
        <v>8.2199999999999995E-2</v>
      </c>
      <c r="M1759">
        <f t="shared" si="54"/>
        <v>0</v>
      </c>
      <c r="N1759">
        <f t="shared" si="55"/>
        <v>0</v>
      </c>
    </row>
    <row r="1760" spans="1:14" x14ac:dyDescent="0.2">
      <c r="A1760" s="96">
        <v>250042</v>
      </c>
      <c r="B1760" s="97" t="s">
        <v>168</v>
      </c>
      <c r="C1760" s="97" t="s">
        <v>162</v>
      </c>
      <c r="D1760" s="96" t="s">
        <v>1895</v>
      </c>
      <c r="E1760" s="98">
        <v>4433</v>
      </c>
      <c r="F1760" s="99">
        <v>0</v>
      </c>
      <c r="G1760" s="98">
        <v>4433</v>
      </c>
      <c r="H1760" s="98">
        <v>14179</v>
      </c>
      <c r="I1760" s="99">
        <v>0</v>
      </c>
      <c r="J1760" s="98">
        <v>14179</v>
      </c>
      <c r="K1760" s="100">
        <v>0.31264999999999998</v>
      </c>
      <c r="M1760">
        <f t="shared" si="54"/>
        <v>0</v>
      </c>
      <c r="N1760">
        <f t="shared" si="55"/>
        <v>0</v>
      </c>
    </row>
    <row r="1761" spans="1:14" x14ac:dyDescent="0.2">
      <c r="A1761" s="96">
        <v>250043</v>
      </c>
      <c r="B1761" s="97" t="s">
        <v>193</v>
      </c>
      <c r="C1761" s="97" t="s">
        <v>162</v>
      </c>
      <c r="D1761" s="96" t="s">
        <v>1896</v>
      </c>
      <c r="E1761" s="98">
        <v>778</v>
      </c>
      <c r="F1761" s="99">
        <v>0</v>
      </c>
      <c r="G1761" s="98">
        <v>778</v>
      </c>
      <c r="H1761" s="98">
        <v>3046</v>
      </c>
      <c r="I1761" s="99">
        <v>4</v>
      </c>
      <c r="J1761" s="98">
        <v>3050</v>
      </c>
      <c r="K1761" s="100">
        <v>0.25507999999999997</v>
      </c>
      <c r="M1761">
        <f t="shared" si="54"/>
        <v>0</v>
      </c>
      <c r="N1761">
        <f t="shared" si="55"/>
        <v>1.3114754098360656E-3</v>
      </c>
    </row>
    <row r="1762" spans="1:14" x14ac:dyDescent="0.2">
      <c r="A1762" s="96">
        <v>250044</v>
      </c>
      <c r="B1762" s="97" t="s">
        <v>360</v>
      </c>
      <c r="C1762" s="97" t="s">
        <v>162</v>
      </c>
      <c r="D1762" s="96" t="s">
        <v>1897</v>
      </c>
      <c r="E1762" s="98">
        <v>392</v>
      </c>
      <c r="F1762" s="99">
        <v>0</v>
      </c>
      <c r="G1762" s="98">
        <v>392</v>
      </c>
      <c r="H1762" s="98">
        <v>3626</v>
      </c>
      <c r="I1762" s="99">
        <v>0</v>
      </c>
      <c r="J1762" s="98">
        <v>3626</v>
      </c>
      <c r="K1762" s="100">
        <v>0.10811</v>
      </c>
      <c r="M1762">
        <f t="shared" si="54"/>
        <v>0</v>
      </c>
      <c r="N1762">
        <f t="shared" si="55"/>
        <v>0</v>
      </c>
    </row>
    <row r="1763" spans="1:14" x14ac:dyDescent="0.2">
      <c r="A1763" s="96">
        <v>250048</v>
      </c>
      <c r="B1763" s="97" t="s">
        <v>193</v>
      </c>
      <c r="C1763" s="97" t="s">
        <v>162</v>
      </c>
      <c r="D1763" s="96" t="s">
        <v>1898</v>
      </c>
      <c r="E1763" s="98">
        <v>7126</v>
      </c>
      <c r="F1763" s="99">
        <v>7</v>
      </c>
      <c r="G1763" s="98">
        <v>7133</v>
      </c>
      <c r="H1763" s="98">
        <v>53259</v>
      </c>
      <c r="I1763" s="99">
        <v>35</v>
      </c>
      <c r="J1763" s="98">
        <v>53294</v>
      </c>
      <c r="K1763" s="100">
        <v>0.13383999999999999</v>
      </c>
      <c r="M1763">
        <f t="shared" si="54"/>
        <v>9.813542688910696E-4</v>
      </c>
      <c r="N1763">
        <f t="shared" si="55"/>
        <v>6.5673434157691299E-4</v>
      </c>
    </row>
    <row r="1764" spans="1:14" x14ac:dyDescent="0.2">
      <c r="A1764" s="96">
        <v>250049</v>
      </c>
      <c r="B1764" s="97" t="s">
        <v>193</v>
      </c>
      <c r="C1764" s="97" t="s">
        <v>162</v>
      </c>
      <c r="D1764" s="96" t="s">
        <v>1899</v>
      </c>
      <c r="E1764" s="98">
        <v>946</v>
      </c>
      <c r="F1764" s="99">
        <v>0</v>
      </c>
      <c r="G1764" s="98">
        <v>946</v>
      </c>
      <c r="H1764" s="98">
        <v>5027</v>
      </c>
      <c r="I1764" s="99">
        <v>4</v>
      </c>
      <c r="J1764" s="98">
        <v>5031</v>
      </c>
      <c r="K1764" s="100">
        <v>0.18803</v>
      </c>
      <c r="M1764">
        <f t="shared" si="54"/>
        <v>0</v>
      </c>
      <c r="N1764">
        <f t="shared" si="55"/>
        <v>7.9507056251242297E-4</v>
      </c>
    </row>
    <row r="1765" spans="1:14" x14ac:dyDescent="0.2">
      <c r="A1765" s="96">
        <v>250050</v>
      </c>
      <c r="B1765" s="97" t="s">
        <v>193</v>
      </c>
      <c r="C1765" s="97" t="s">
        <v>162</v>
      </c>
      <c r="D1765" s="96" t="s">
        <v>1900</v>
      </c>
      <c r="E1765" s="98">
        <v>822</v>
      </c>
      <c r="F1765" s="99">
        <v>0</v>
      </c>
      <c r="G1765" s="98">
        <v>822</v>
      </c>
      <c r="H1765" s="98">
        <v>5400</v>
      </c>
      <c r="I1765" s="99">
        <v>0</v>
      </c>
      <c r="J1765" s="98">
        <v>5400</v>
      </c>
      <c r="K1765" s="100">
        <v>0.15221999999999999</v>
      </c>
      <c r="M1765">
        <f t="shared" si="54"/>
        <v>0</v>
      </c>
      <c r="N1765">
        <f t="shared" si="55"/>
        <v>0</v>
      </c>
    </row>
    <row r="1766" spans="1:14" x14ac:dyDescent="0.2">
      <c r="A1766" s="96">
        <v>250051</v>
      </c>
      <c r="B1766" s="97" t="s">
        <v>193</v>
      </c>
      <c r="C1766" s="97" t="s">
        <v>162</v>
      </c>
      <c r="D1766" s="96" t="s">
        <v>1901</v>
      </c>
      <c r="E1766" s="98">
        <v>229</v>
      </c>
      <c r="F1766" s="99">
        <v>0</v>
      </c>
      <c r="G1766" s="98">
        <v>229</v>
      </c>
      <c r="H1766" s="98">
        <v>1113</v>
      </c>
      <c r="I1766" s="99">
        <v>0</v>
      </c>
      <c r="J1766" s="98">
        <v>1113</v>
      </c>
      <c r="K1766" s="100">
        <v>0.20574999999999999</v>
      </c>
      <c r="M1766">
        <f t="shared" si="54"/>
        <v>0</v>
      </c>
      <c r="N1766">
        <f t="shared" si="55"/>
        <v>0</v>
      </c>
    </row>
    <row r="1767" spans="1:14" x14ac:dyDescent="0.2">
      <c r="A1767" s="96">
        <v>250057</v>
      </c>
      <c r="B1767" s="97" t="s">
        <v>193</v>
      </c>
      <c r="C1767" s="97" t="s">
        <v>162</v>
      </c>
      <c r="D1767" s="96" t="s">
        <v>1902</v>
      </c>
      <c r="E1767" s="98">
        <v>1000</v>
      </c>
      <c r="F1767" s="99">
        <v>0</v>
      </c>
      <c r="G1767" s="98">
        <v>1000</v>
      </c>
      <c r="H1767" s="98">
        <v>7323</v>
      </c>
      <c r="I1767" s="99">
        <v>5</v>
      </c>
      <c r="J1767" s="98">
        <v>7328</v>
      </c>
      <c r="K1767" s="100">
        <v>0.13646</v>
      </c>
      <c r="M1767">
        <f t="shared" si="54"/>
        <v>0</v>
      </c>
      <c r="N1767">
        <f t="shared" si="55"/>
        <v>6.8231441048034931E-4</v>
      </c>
    </row>
    <row r="1768" spans="1:14" x14ac:dyDescent="0.2">
      <c r="A1768" s="96">
        <v>250058</v>
      </c>
      <c r="B1768" s="97" t="s">
        <v>193</v>
      </c>
      <c r="C1768" s="97" t="s">
        <v>162</v>
      </c>
      <c r="D1768" s="96" t="s">
        <v>1903</v>
      </c>
      <c r="E1768" s="98">
        <v>3708</v>
      </c>
      <c r="F1768" s="99">
        <v>10</v>
      </c>
      <c r="G1768" s="98">
        <v>3718</v>
      </c>
      <c r="H1768" s="98">
        <v>28078</v>
      </c>
      <c r="I1768" s="99">
        <v>185</v>
      </c>
      <c r="J1768" s="98">
        <v>28263</v>
      </c>
      <c r="K1768" s="100">
        <v>0.13155</v>
      </c>
      <c r="M1768">
        <f t="shared" si="54"/>
        <v>2.6896180742334587E-3</v>
      </c>
      <c r="N1768">
        <f t="shared" si="55"/>
        <v>6.5456604040618474E-3</v>
      </c>
    </row>
    <row r="1769" spans="1:14" x14ac:dyDescent="0.2">
      <c r="A1769" s="96">
        <v>250059</v>
      </c>
      <c r="B1769" s="97" t="s">
        <v>193</v>
      </c>
      <c r="C1769" s="97" t="s">
        <v>162</v>
      </c>
      <c r="D1769" s="96" t="s">
        <v>1904</v>
      </c>
      <c r="E1769" s="98">
        <v>995</v>
      </c>
      <c r="F1769" s="99">
        <v>4</v>
      </c>
      <c r="G1769" s="98">
        <v>999</v>
      </c>
      <c r="H1769" s="98">
        <v>5675</v>
      </c>
      <c r="I1769" s="99">
        <v>10</v>
      </c>
      <c r="J1769" s="98">
        <v>5685</v>
      </c>
      <c r="K1769" s="100">
        <v>0.17573</v>
      </c>
      <c r="M1769">
        <f t="shared" si="54"/>
        <v>4.004004004004004E-3</v>
      </c>
      <c r="N1769">
        <f t="shared" si="55"/>
        <v>1.7590149516270889E-3</v>
      </c>
    </row>
    <row r="1770" spans="1:14" x14ac:dyDescent="0.2">
      <c r="A1770" s="96">
        <v>250060</v>
      </c>
      <c r="B1770" s="97" t="s">
        <v>193</v>
      </c>
      <c r="C1770" s="97" t="s">
        <v>162</v>
      </c>
      <c r="D1770" s="96" t="s">
        <v>1905</v>
      </c>
      <c r="E1770" s="98">
        <v>194</v>
      </c>
      <c r="F1770" s="99">
        <v>0</v>
      </c>
      <c r="G1770" s="98">
        <v>194</v>
      </c>
      <c r="H1770" s="98">
        <v>684</v>
      </c>
      <c r="I1770" s="99">
        <v>0</v>
      </c>
      <c r="J1770" s="98">
        <v>684</v>
      </c>
      <c r="K1770" s="100">
        <v>0.28362999999999999</v>
      </c>
      <c r="M1770">
        <f t="shared" si="54"/>
        <v>0</v>
      </c>
      <c r="N1770">
        <f t="shared" si="55"/>
        <v>0</v>
      </c>
    </row>
    <row r="1771" spans="1:14" x14ac:dyDescent="0.2">
      <c r="A1771" s="96">
        <v>250061</v>
      </c>
      <c r="B1771" s="97" t="s">
        <v>193</v>
      </c>
      <c r="C1771" s="97" t="s">
        <v>162</v>
      </c>
      <c r="D1771" s="96" t="s">
        <v>1906</v>
      </c>
      <c r="E1771" s="98">
        <v>493</v>
      </c>
      <c r="F1771" s="99">
        <v>0</v>
      </c>
      <c r="G1771" s="98">
        <v>493</v>
      </c>
      <c r="H1771" s="98">
        <v>2879</v>
      </c>
      <c r="I1771" s="99">
        <v>0</v>
      </c>
      <c r="J1771" s="98">
        <v>2879</v>
      </c>
      <c r="K1771" s="100">
        <v>0.17124</v>
      </c>
      <c r="M1771">
        <f t="shared" si="54"/>
        <v>0</v>
      </c>
      <c r="N1771">
        <f t="shared" si="55"/>
        <v>0</v>
      </c>
    </row>
    <row r="1772" spans="1:14" x14ac:dyDescent="0.2">
      <c r="A1772" s="96">
        <v>250067</v>
      </c>
      <c r="B1772" s="97" t="s">
        <v>193</v>
      </c>
      <c r="C1772" s="97" t="s">
        <v>162</v>
      </c>
      <c r="D1772" s="96" t="s">
        <v>1907</v>
      </c>
      <c r="E1772" s="98">
        <v>591</v>
      </c>
      <c r="F1772" s="99">
        <v>34</v>
      </c>
      <c r="G1772" s="98">
        <v>625</v>
      </c>
      <c r="H1772" s="98">
        <v>4968</v>
      </c>
      <c r="I1772" s="99">
        <v>331</v>
      </c>
      <c r="J1772" s="98">
        <v>5299</v>
      </c>
      <c r="K1772" s="100">
        <v>0.11795</v>
      </c>
      <c r="M1772">
        <f t="shared" si="54"/>
        <v>5.4399999999999997E-2</v>
      </c>
      <c r="N1772">
        <f t="shared" si="55"/>
        <v>6.2464615965276464E-2</v>
      </c>
    </row>
    <row r="1773" spans="1:14" x14ac:dyDescent="0.2">
      <c r="A1773" s="96">
        <v>250069</v>
      </c>
      <c r="B1773" s="97" t="s">
        <v>193</v>
      </c>
      <c r="C1773" s="97" t="s">
        <v>162</v>
      </c>
      <c r="D1773" s="96" t="s">
        <v>1908</v>
      </c>
      <c r="E1773" s="98">
        <v>2221</v>
      </c>
      <c r="F1773" s="99">
        <v>129</v>
      </c>
      <c r="G1773" s="98">
        <v>2350</v>
      </c>
      <c r="H1773" s="98">
        <v>14252</v>
      </c>
      <c r="I1773" s="99">
        <v>664</v>
      </c>
      <c r="J1773" s="98">
        <v>14916</v>
      </c>
      <c r="K1773" s="100">
        <v>0.15755</v>
      </c>
      <c r="M1773">
        <f t="shared" si="54"/>
        <v>5.4893617021276597E-2</v>
      </c>
      <c r="N1773">
        <f t="shared" si="55"/>
        <v>4.4515956020380797E-2</v>
      </c>
    </row>
    <row r="1774" spans="1:14" x14ac:dyDescent="0.2">
      <c r="A1774" s="96">
        <v>250072</v>
      </c>
      <c r="B1774" s="97" t="s">
        <v>168</v>
      </c>
      <c r="C1774" s="97" t="s">
        <v>162</v>
      </c>
      <c r="D1774" s="96" t="s">
        <v>1909</v>
      </c>
      <c r="E1774" s="98">
        <v>2199</v>
      </c>
      <c r="F1774" s="99">
        <v>0</v>
      </c>
      <c r="G1774" s="98">
        <v>2199</v>
      </c>
      <c r="H1774" s="98">
        <v>15746</v>
      </c>
      <c r="I1774" s="99">
        <v>0</v>
      </c>
      <c r="J1774" s="98">
        <v>15746</v>
      </c>
      <c r="K1774" s="100">
        <v>0.13965</v>
      </c>
      <c r="M1774">
        <f t="shared" si="54"/>
        <v>0</v>
      </c>
      <c r="N1774">
        <f t="shared" si="55"/>
        <v>0</v>
      </c>
    </row>
    <row r="1775" spans="1:14" x14ac:dyDescent="0.2">
      <c r="A1775" s="96">
        <v>250077</v>
      </c>
      <c r="B1775" s="97" t="s">
        <v>193</v>
      </c>
      <c r="C1775" s="97" t="s">
        <v>162</v>
      </c>
      <c r="D1775" s="96" t="s">
        <v>1910</v>
      </c>
      <c r="E1775" s="98">
        <v>1334</v>
      </c>
      <c r="F1775" s="99">
        <v>8</v>
      </c>
      <c r="G1775" s="98">
        <v>1342</v>
      </c>
      <c r="H1775" s="98">
        <v>7035</v>
      </c>
      <c r="I1775" s="99">
        <v>38</v>
      </c>
      <c r="J1775" s="98">
        <v>7073</v>
      </c>
      <c r="K1775" s="100">
        <v>0.18973999999999999</v>
      </c>
      <c r="M1775">
        <f t="shared" si="54"/>
        <v>5.9612518628912071E-3</v>
      </c>
      <c r="N1775">
        <f t="shared" si="55"/>
        <v>5.3725434751873318E-3</v>
      </c>
    </row>
    <row r="1776" spans="1:14" x14ac:dyDescent="0.2">
      <c r="A1776" s="96">
        <v>250078</v>
      </c>
      <c r="B1776" s="97" t="s">
        <v>193</v>
      </c>
      <c r="C1776" s="97" t="s">
        <v>162</v>
      </c>
      <c r="D1776" s="96" t="s">
        <v>1911</v>
      </c>
      <c r="E1776" s="98">
        <v>5842</v>
      </c>
      <c r="F1776" s="99">
        <v>0</v>
      </c>
      <c r="G1776" s="98">
        <v>5842</v>
      </c>
      <c r="H1776" s="98">
        <v>46270</v>
      </c>
      <c r="I1776" s="99">
        <v>196</v>
      </c>
      <c r="J1776" s="98">
        <v>46466</v>
      </c>
      <c r="K1776" s="100">
        <v>0.12573000000000001</v>
      </c>
      <c r="M1776">
        <f t="shared" si="54"/>
        <v>0</v>
      </c>
      <c r="N1776">
        <f t="shared" si="55"/>
        <v>4.2181379933714973E-3</v>
      </c>
    </row>
    <row r="1777" spans="1:14" x14ac:dyDescent="0.2">
      <c r="A1777" s="96">
        <v>250079</v>
      </c>
      <c r="B1777" s="97" t="s">
        <v>193</v>
      </c>
      <c r="C1777" s="97" t="s">
        <v>162</v>
      </c>
      <c r="D1777" s="96" t="s">
        <v>1912</v>
      </c>
      <c r="E1777" s="98">
        <v>102</v>
      </c>
      <c r="F1777" s="99">
        <v>0</v>
      </c>
      <c r="G1777" s="98">
        <v>102</v>
      </c>
      <c r="H1777" s="98">
        <v>633</v>
      </c>
      <c r="I1777" s="99">
        <v>0</v>
      </c>
      <c r="J1777" s="98">
        <v>633</v>
      </c>
      <c r="K1777" s="100">
        <v>0.16114000000000001</v>
      </c>
      <c r="M1777">
        <f t="shared" si="54"/>
        <v>0</v>
      </c>
      <c r="N1777">
        <f t="shared" si="55"/>
        <v>0</v>
      </c>
    </row>
    <row r="1778" spans="1:14" x14ac:dyDescent="0.2">
      <c r="A1778" s="96">
        <v>250081</v>
      </c>
      <c r="B1778" s="97" t="s">
        <v>168</v>
      </c>
      <c r="C1778" s="97" t="s">
        <v>162</v>
      </c>
      <c r="D1778" s="96" t="s">
        <v>1913</v>
      </c>
      <c r="E1778" s="98">
        <v>1355</v>
      </c>
      <c r="F1778" s="99">
        <v>0</v>
      </c>
      <c r="G1778" s="98">
        <v>1355</v>
      </c>
      <c r="H1778" s="98">
        <v>8214</v>
      </c>
      <c r="I1778" s="99">
        <v>0</v>
      </c>
      <c r="J1778" s="98">
        <v>8214</v>
      </c>
      <c r="K1778" s="100">
        <v>0.16496</v>
      </c>
      <c r="M1778">
        <f t="shared" si="54"/>
        <v>0</v>
      </c>
      <c r="N1778">
        <f t="shared" si="55"/>
        <v>0</v>
      </c>
    </row>
    <row r="1779" spans="1:14" x14ac:dyDescent="0.2">
      <c r="A1779" s="96">
        <v>250082</v>
      </c>
      <c r="B1779" s="97" t="s">
        <v>193</v>
      </c>
      <c r="C1779" s="97" t="s">
        <v>162</v>
      </c>
      <c r="D1779" s="96" t="s">
        <v>1914</v>
      </c>
      <c r="E1779" s="98">
        <v>4676</v>
      </c>
      <c r="F1779" s="99">
        <v>165</v>
      </c>
      <c r="G1779" s="98">
        <v>4841</v>
      </c>
      <c r="H1779" s="98">
        <v>21218</v>
      </c>
      <c r="I1779" s="99">
        <v>1312</v>
      </c>
      <c r="J1779" s="98">
        <v>22530</v>
      </c>
      <c r="K1779" s="100">
        <v>0.21487000000000001</v>
      </c>
      <c r="M1779">
        <f t="shared" si="54"/>
        <v>3.408386696963437E-2</v>
      </c>
      <c r="N1779">
        <f t="shared" si="55"/>
        <v>5.8233466489125613E-2</v>
      </c>
    </row>
    <row r="1780" spans="1:14" x14ac:dyDescent="0.2">
      <c r="A1780" s="96">
        <v>250084</v>
      </c>
      <c r="B1780" s="97" t="s">
        <v>193</v>
      </c>
      <c r="C1780" s="97" t="s">
        <v>162</v>
      </c>
      <c r="D1780" s="96" t="s">
        <v>1915</v>
      </c>
      <c r="E1780" s="98">
        <v>1734</v>
      </c>
      <c r="F1780" s="99">
        <v>0</v>
      </c>
      <c r="G1780" s="98">
        <v>1734</v>
      </c>
      <c r="H1780" s="98">
        <v>9978</v>
      </c>
      <c r="I1780" s="99">
        <v>0</v>
      </c>
      <c r="J1780" s="98">
        <v>9978</v>
      </c>
      <c r="K1780" s="100">
        <v>0.17377999999999999</v>
      </c>
      <c r="M1780">
        <f t="shared" si="54"/>
        <v>0</v>
      </c>
      <c r="N1780">
        <f t="shared" si="55"/>
        <v>0</v>
      </c>
    </row>
    <row r="1781" spans="1:14" x14ac:dyDescent="0.2">
      <c r="A1781" s="96">
        <v>250085</v>
      </c>
      <c r="B1781" s="97" t="s">
        <v>193</v>
      </c>
      <c r="C1781" s="97" t="s">
        <v>162</v>
      </c>
      <c r="D1781" s="96" t="s">
        <v>1277</v>
      </c>
      <c r="E1781" s="98">
        <v>679</v>
      </c>
      <c r="F1781" s="99">
        <v>0</v>
      </c>
      <c r="G1781" s="98">
        <v>679</v>
      </c>
      <c r="H1781" s="98">
        <v>4666</v>
      </c>
      <c r="I1781" s="99">
        <v>0</v>
      </c>
      <c r="J1781" s="98">
        <v>4666</v>
      </c>
      <c r="K1781" s="100">
        <v>0.14552000000000001</v>
      </c>
      <c r="M1781">
        <f t="shared" si="54"/>
        <v>0</v>
      </c>
      <c r="N1781">
        <f t="shared" si="55"/>
        <v>0</v>
      </c>
    </row>
    <row r="1782" spans="1:14" x14ac:dyDescent="0.2">
      <c r="A1782" s="96">
        <v>250093</v>
      </c>
      <c r="B1782" s="97" t="s">
        <v>193</v>
      </c>
      <c r="C1782" s="97" t="s">
        <v>162</v>
      </c>
      <c r="D1782" s="96" t="s">
        <v>1916</v>
      </c>
      <c r="E1782" s="98">
        <v>3122</v>
      </c>
      <c r="F1782" s="99">
        <v>30</v>
      </c>
      <c r="G1782" s="98">
        <v>3152</v>
      </c>
      <c r="H1782" s="98">
        <v>10459</v>
      </c>
      <c r="I1782" s="99">
        <v>120</v>
      </c>
      <c r="J1782" s="98">
        <v>10579</v>
      </c>
      <c r="K1782" s="100">
        <v>0.29794999999999999</v>
      </c>
      <c r="M1782">
        <f t="shared" si="54"/>
        <v>9.5177664974619297E-3</v>
      </c>
      <c r="N1782">
        <f t="shared" si="55"/>
        <v>1.1343227148123641E-2</v>
      </c>
    </row>
    <row r="1783" spans="1:14" x14ac:dyDescent="0.2">
      <c r="A1783" s="96">
        <v>250094</v>
      </c>
      <c r="B1783" s="97" t="s">
        <v>193</v>
      </c>
      <c r="C1783" s="97" t="s">
        <v>162</v>
      </c>
      <c r="D1783" s="96" t="s">
        <v>1404</v>
      </c>
      <c r="E1783" s="98">
        <v>2081</v>
      </c>
      <c r="F1783" s="99">
        <v>0</v>
      </c>
      <c r="G1783" s="98">
        <v>2081</v>
      </c>
      <c r="H1783" s="98">
        <v>19595</v>
      </c>
      <c r="I1783" s="99">
        <v>14</v>
      </c>
      <c r="J1783" s="98">
        <v>19609</v>
      </c>
      <c r="K1783" s="100">
        <v>0.10612000000000001</v>
      </c>
      <c r="M1783">
        <f t="shared" si="54"/>
        <v>0</v>
      </c>
      <c r="N1783">
        <f t="shared" si="55"/>
        <v>7.1395787648528733E-4</v>
      </c>
    </row>
    <row r="1784" spans="1:14" x14ac:dyDescent="0.2">
      <c r="A1784" s="96">
        <v>250095</v>
      </c>
      <c r="B1784" s="97" t="s">
        <v>193</v>
      </c>
      <c r="C1784" s="97" t="s">
        <v>162</v>
      </c>
      <c r="D1784" s="96" t="s">
        <v>1917</v>
      </c>
      <c r="E1784" s="98">
        <v>730</v>
      </c>
      <c r="F1784" s="99">
        <v>0</v>
      </c>
      <c r="G1784" s="98">
        <v>730</v>
      </c>
      <c r="H1784" s="98">
        <v>3310</v>
      </c>
      <c r="I1784" s="99">
        <v>0</v>
      </c>
      <c r="J1784" s="98">
        <v>3310</v>
      </c>
      <c r="K1784" s="100">
        <v>0.22054000000000001</v>
      </c>
      <c r="M1784">
        <f t="shared" si="54"/>
        <v>0</v>
      </c>
      <c r="N1784">
        <f t="shared" si="55"/>
        <v>0</v>
      </c>
    </row>
    <row r="1785" spans="1:14" x14ac:dyDescent="0.2">
      <c r="A1785" s="96">
        <v>250096</v>
      </c>
      <c r="B1785" s="97" t="s">
        <v>168</v>
      </c>
      <c r="C1785" s="97" t="s">
        <v>162</v>
      </c>
      <c r="D1785" s="96" t="s">
        <v>1918</v>
      </c>
      <c r="E1785" s="98">
        <v>1388</v>
      </c>
      <c r="F1785" s="99">
        <v>0</v>
      </c>
      <c r="G1785" s="98">
        <v>1388</v>
      </c>
      <c r="H1785" s="98">
        <v>10743</v>
      </c>
      <c r="I1785" s="99">
        <v>0</v>
      </c>
      <c r="J1785" s="98">
        <v>10743</v>
      </c>
      <c r="K1785" s="100">
        <v>0.12920000000000001</v>
      </c>
      <c r="M1785">
        <f t="shared" si="54"/>
        <v>0</v>
      </c>
      <c r="N1785">
        <f t="shared" si="55"/>
        <v>0</v>
      </c>
    </row>
    <row r="1786" spans="1:14" x14ac:dyDescent="0.2">
      <c r="A1786" s="96">
        <v>250097</v>
      </c>
      <c r="B1786" s="97" t="s">
        <v>193</v>
      </c>
      <c r="C1786" s="97" t="s">
        <v>162</v>
      </c>
      <c r="D1786" s="96" t="s">
        <v>1919</v>
      </c>
      <c r="E1786" s="98">
        <v>2300</v>
      </c>
      <c r="F1786" s="99">
        <v>79</v>
      </c>
      <c r="G1786" s="98">
        <v>2379</v>
      </c>
      <c r="H1786" s="98">
        <v>16053</v>
      </c>
      <c r="I1786" s="99">
        <v>452</v>
      </c>
      <c r="J1786" s="98">
        <v>16505</v>
      </c>
      <c r="K1786" s="100">
        <v>0.14413999999999999</v>
      </c>
      <c r="M1786">
        <f t="shared" si="54"/>
        <v>3.3207229928541401E-2</v>
      </c>
      <c r="N1786">
        <f t="shared" si="55"/>
        <v>2.7385640714934868E-2</v>
      </c>
    </row>
    <row r="1787" spans="1:14" x14ac:dyDescent="0.2">
      <c r="A1787" s="96">
        <v>250099</v>
      </c>
      <c r="B1787" s="97" t="s">
        <v>193</v>
      </c>
      <c r="C1787" s="97" t="s">
        <v>162</v>
      </c>
      <c r="D1787" s="96" t="s">
        <v>1920</v>
      </c>
      <c r="E1787" s="98">
        <v>4244</v>
      </c>
      <c r="F1787" s="99">
        <v>51</v>
      </c>
      <c r="G1787" s="98">
        <v>4295</v>
      </c>
      <c r="H1787" s="98">
        <v>17196</v>
      </c>
      <c r="I1787" s="99">
        <v>274</v>
      </c>
      <c r="J1787" s="98">
        <v>17470</v>
      </c>
      <c r="K1787" s="100">
        <v>0.24585000000000001</v>
      </c>
      <c r="M1787">
        <f t="shared" si="54"/>
        <v>1.1874272409778813E-2</v>
      </c>
      <c r="N1787">
        <f t="shared" si="55"/>
        <v>1.5684029765311962E-2</v>
      </c>
    </row>
    <row r="1788" spans="1:14" x14ac:dyDescent="0.2">
      <c r="A1788" s="96">
        <v>250100</v>
      </c>
      <c r="B1788" s="97" t="s">
        <v>360</v>
      </c>
      <c r="C1788" s="97" t="s">
        <v>162</v>
      </c>
      <c r="D1788" s="96" t="s">
        <v>1921</v>
      </c>
      <c r="E1788" s="98">
        <v>2809</v>
      </c>
      <c r="F1788" s="99">
        <v>0</v>
      </c>
      <c r="G1788" s="98">
        <v>2809</v>
      </c>
      <c r="H1788" s="98">
        <v>19942</v>
      </c>
      <c r="I1788" s="99">
        <v>8</v>
      </c>
      <c r="J1788" s="98">
        <v>19950</v>
      </c>
      <c r="K1788" s="100">
        <v>0.14080000000000001</v>
      </c>
      <c r="M1788">
        <f t="shared" si="54"/>
        <v>0</v>
      </c>
      <c r="N1788">
        <f t="shared" si="55"/>
        <v>4.0100250626566418E-4</v>
      </c>
    </row>
    <row r="1789" spans="1:14" x14ac:dyDescent="0.2">
      <c r="A1789" s="96">
        <v>250102</v>
      </c>
      <c r="B1789" s="97" t="s">
        <v>193</v>
      </c>
      <c r="C1789" s="97" t="s">
        <v>162</v>
      </c>
      <c r="D1789" s="96" t="s">
        <v>1922</v>
      </c>
      <c r="E1789" s="98">
        <v>4846</v>
      </c>
      <c r="F1789" s="99">
        <v>253</v>
      </c>
      <c r="G1789" s="98">
        <v>5099</v>
      </c>
      <c r="H1789" s="98">
        <v>53912</v>
      </c>
      <c r="I1789" s="99">
        <v>2223</v>
      </c>
      <c r="J1789" s="98">
        <v>56135</v>
      </c>
      <c r="K1789" s="100">
        <v>9.0829999999999994E-2</v>
      </c>
      <c r="M1789">
        <f t="shared" si="54"/>
        <v>4.9617572072955481E-2</v>
      </c>
      <c r="N1789">
        <f t="shared" si="55"/>
        <v>3.9600961966687449E-2</v>
      </c>
    </row>
    <row r="1790" spans="1:14" x14ac:dyDescent="0.2">
      <c r="A1790" s="96">
        <v>250104</v>
      </c>
      <c r="B1790" s="97" t="s">
        <v>193</v>
      </c>
      <c r="C1790" s="97" t="s">
        <v>162</v>
      </c>
      <c r="D1790" s="96" t="s">
        <v>1923</v>
      </c>
      <c r="E1790" s="98">
        <v>3502</v>
      </c>
      <c r="F1790" s="99">
        <v>37</v>
      </c>
      <c r="G1790" s="98">
        <v>3539</v>
      </c>
      <c r="H1790" s="98">
        <v>33512</v>
      </c>
      <c r="I1790" s="99">
        <v>523</v>
      </c>
      <c r="J1790" s="98">
        <v>34035</v>
      </c>
      <c r="K1790" s="100">
        <v>0.10398</v>
      </c>
      <c r="M1790">
        <f t="shared" si="54"/>
        <v>1.0454930771404351E-2</v>
      </c>
      <c r="N1790">
        <f t="shared" si="55"/>
        <v>1.5366534449831055E-2</v>
      </c>
    </row>
    <row r="1791" spans="1:14" x14ac:dyDescent="0.2">
      <c r="A1791" s="96">
        <v>250112</v>
      </c>
      <c r="B1791" s="97" t="s">
        <v>193</v>
      </c>
      <c r="C1791" s="97" t="s">
        <v>162</v>
      </c>
      <c r="D1791" s="96" t="s">
        <v>1924</v>
      </c>
      <c r="E1791" s="98">
        <v>241</v>
      </c>
      <c r="F1791" s="99">
        <v>0</v>
      </c>
      <c r="G1791" s="98">
        <v>241</v>
      </c>
      <c r="H1791" s="98">
        <v>1559</v>
      </c>
      <c r="I1791" s="99">
        <v>0</v>
      </c>
      <c r="J1791" s="98">
        <v>1559</v>
      </c>
      <c r="K1791" s="100">
        <v>0.15459000000000001</v>
      </c>
      <c r="M1791">
        <f t="shared" si="54"/>
        <v>0</v>
      </c>
      <c r="N1791">
        <f t="shared" si="55"/>
        <v>0</v>
      </c>
    </row>
    <row r="1792" spans="1:14" x14ac:dyDescent="0.2">
      <c r="A1792" s="96">
        <v>250117</v>
      </c>
      <c r="B1792" s="97" t="s">
        <v>193</v>
      </c>
      <c r="C1792" s="97" t="s">
        <v>162</v>
      </c>
      <c r="D1792" s="96" t="s">
        <v>1925</v>
      </c>
      <c r="E1792" s="98">
        <v>408</v>
      </c>
      <c r="F1792" s="99">
        <v>3</v>
      </c>
      <c r="G1792" s="98">
        <v>411</v>
      </c>
      <c r="H1792" s="98">
        <v>3168</v>
      </c>
      <c r="I1792" s="99">
        <v>3</v>
      </c>
      <c r="J1792" s="98">
        <v>3171</v>
      </c>
      <c r="K1792" s="100">
        <v>0.12961</v>
      </c>
      <c r="M1792">
        <f t="shared" si="54"/>
        <v>7.2992700729927005E-3</v>
      </c>
      <c r="N1792">
        <f t="shared" si="55"/>
        <v>9.4607379375591296E-4</v>
      </c>
    </row>
    <row r="1793" spans="1:14" x14ac:dyDescent="0.2">
      <c r="A1793" s="96">
        <v>250122</v>
      </c>
      <c r="B1793" s="97" t="s">
        <v>168</v>
      </c>
      <c r="C1793" s="97" t="s">
        <v>162</v>
      </c>
      <c r="D1793" s="96" t="s">
        <v>1926</v>
      </c>
      <c r="E1793" s="98">
        <v>1543</v>
      </c>
      <c r="F1793" s="99">
        <v>0</v>
      </c>
      <c r="G1793" s="98">
        <v>1543</v>
      </c>
      <c r="H1793" s="98">
        <v>9051</v>
      </c>
      <c r="I1793" s="99">
        <v>0</v>
      </c>
      <c r="J1793" s="98">
        <v>9051</v>
      </c>
      <c r="K1793" s="100">
        <v>0.17047999999999999</v>
      </c>
      <c r="M1793">
        <f t="shared" si="54"/>
        <v>0</v>
      </c>
      <c r="N1793">
        <f t="shared" si="55"/>
        <v>0</v>
      </c>
    </row>
    <row r="1794" spans="1:14" x14ac:dyDescent="0.2">
      <c r="A1794" s="96">
        <v>250123</v>
      </c>
      <c r="B1794" s="97" t="s">
        <v>193</v>
      </c>
      <c r="C1794" s="97" t="s">
        <v>162</v>
      </c>
      <c r="D1794" s="96" t="s">
        <v>1927</v>
      </c>
      <c r="E1794" s="98">
        <v>800</v>
      </c>
      <c r="F1794" s="99">
        <v>0</v>
      </c>
      <c r="G1794" s="98">
        <v>800</v>
      </c>
      <c r="H1794" s="98">
        <v>7155</v>
      </c>
      <c r="I1794" s="99">
        <v>5</v>
      </c>
      <c r="J1794" s="98">
        <v>7160</v>
      </c>
      <c r="K1794" s="100">
        <v>0.11173</v>
      </c>
      <c r="M1794">
        <f t="shared" si="54"/>
        <v>0</v>
      </c>
      <c r="N1794">
        <f t="shared" si="55"/>
        <v>6.9832402234636874E-4</v>
      </c>
    </row>
    <row r="1795" spans="1:14" x14ac:dyDescent="0.2">
      <c r="A1795" s="96">
        <v>250124</v>
      </c>
      <c r="B1795" s="97" t="s">
        <v>193</v>
      </c>
      <c r="C1795" s="97" t="s">
        <v>162</v>
      </c>
      <c r="D1795" s="96" t="s">
        <v>1928</v>
      </c>
      <c r="E1795" s="98">
        <v>974</v>
      </c>
      <c r="F1795" s="99">
        <v>2</v>
      </c>
      <c r="G1795" s="98">
        <v>976</v>
      </c>
      <c r="H1795" s="98">
        <v>6356</v>
      </c>
      <c r="I1795" s="99">
        <v>40</v>
      </c>
      <c r="J1795" s="98">
        <v>6396</v>
      </c>
      <c r="K1795" s="100">
        <v>0.15260000000000001</v>
      </c>
      <c r="M1795">
        <f t="shared" si="54"/>
        <v>2.0491803278688526E-3</v>
      </c>
      <c r="N1795">
        <f t="shared" si="55"/>
        <v>6.2539086929330832E-3</v>
      </c>
    </row>
    <row r="1796" spans="1:14" x14ac:dyDescent="0.2">
      <c r="A1796" s="96">
        <v>250125</v>
      </c>
      <c r="B1796" s="97" t="s">
        <v>168</v>
      </c>
      <c r="C1796" s="97" t="s">
        <v>162</v>
      </c>
      <c r="D1796" s="96" t="s">
        <v>962</v>
      </c>
      <c r="E1796" s="98">
        <v>306</v>
      </c>
      <c r="F1796" s="99">
        <v>0</v>
      </c>
      <c r="G1796" s="98">
        <v>306</v>
      </c>
      <c r="H1796" s="98">
        <v>5136</v>
      </c>
      <c r="I1796" s="99">
        <v>0</v>
      </c>
      <c r="J1796" s="98">
        <v>5136</v>
      </c>
      <c r="K1796" s="100">
        <v>5.9580000000000001E-2</v>
      </c>
      <c r="M1796">
        <f t="shared" ref="M1796:M1859" si="56">F1796/G1796</f>
        <v>0</v>
      </c>
      <c r="N1796">
        <f t="shared" ref="N1796:N1859" si="57">I1796/J1796</f>
        <v>0</v>
      </c>
    </row>
    <row r="1797" spans="1:14" x14ac:dyDescent="0.2">
      <c r="A1797" s="96">
        <v>250126</v>
      </c>
      <c r="B1797" s="97" t="s">
        <v>193</v>
      </c>
      <c r="C1797" s="97" t="s">
        <v>162</v>
      </c>
      <c r="D1797" s="96" t="s">
        <v>1929</v>
      </c>
      <c r="E1797" s="98">
        <v>552</v>
      </c>
      <c r="F1797" s="99">
        <v>35</v>
      </c>
      <c r="G1797" s="98">
        <v>587</v>
      </c>
      <c r="H1797" s="98">
        <v>2716</v>
      </c>
      <c r="I1797" s="99">
        <v>48</v>
      </c>
      <c r="J1797" s="98">
        <v>2764</v>
      </c>
      <c r="K1797" s="100">
        <v>0.21237</v>
      </c>
      <c r="M1797">
        <f t="shared" si="56"/>
        <v>5.9625212947189095E-2</v>
      </c>
      <c r="N1797">
        <f t="shared" si="57"/>
        <v>1.7366136034732273E-2</v>
      </c>
    </row>
    <row r="1798" spans="1:14" x14ac:dyDescent="0.2">
      <c r="A1798" s="96">
        <v>250127</v>
      </c>
      <c r="B1798" s="97" t="s">
        <v>1930</v>
      </c>
      <c r="C1798" s="97" t="s">
        <v>162</v>
      </c>
      <c r="D1798" s="96" t="s">
        <v>1931</v>
      </c>
      <c r="E1798" s="98">
        <v>70</v>
      </c>
      <c r="F1798" s="99">
        <v>0</v>
      </c>
      <c r="G1798" s="98">
        <v>70</v>
      </c>
      <c r="H1798" s="98">
        <v>298</v>
      </c>
      <c r="I1798" s="99">
        <v>0</v>
      </c>
      <c r="J1798" s="98">
        <v>298</v>
      </c>
      <c r="K1798" s="100">
        <v>0.2349</v>
      </c>
      <c r="M1798">
        <f t="shared" si="56"/>
        <v>0</v>
      </c>
      <c r="N1798">
        <f t="shared" si="57"/>
        <v>0</v>
      </c>
    </row>
    <row r="1799" spans="1:14" x14ac:dyDescent="0.2">
      <c r="A1799" s="96">
        <v>250128</v>
      </c>
      <c r="B1799" s="97" t="s">
        <v>193</v>
      </c>
      <c r="C1799" s="97" t="s">
        <v>162</v>
      </c>
      <c r="D1799" s="96" t="s">
        <v>1932</v>
      </c>
      <c r="E1799" s="98">
        <v>2387</v>
      </c>
      <c r="F1799" s="99">
        <v>6</v>
      </c>
      <c r="G1799" s="98">
        <v>2393</v>
      </c>
      <c r="H1799" s="98">
        <v>7467</v>
      </c>
      <c r="I1799" s="99">
        <v>23</v>
      </c>
      <c r="J1799" s="98">
        <v>7490</v>
      </c>
      <c r="K1799" s="100">
        <v>0.31949</v>
      </c>
      <c r="M1799">
        <f t="shared" si="56"/>
        <v>2.5073129962390303E-3</v>
      </c>
      <c r="N1799">
        <f t="shared" si="57"/>
        <v>3.0707610146862483E-3</v>
      </c>
    </row>
    <row r="1800" spans="1:14" x14ac:dyDescent="0.2">
      <c r="A1800" s="96">
        <v>250134</v>
      </c>
      <c r="B1800" s="97" t="s">
        <v>193</v>
      </c>
      <c r="C1800" s="97" t="s">
        <v>162</v>
      </c>
      <c r="D1800" s="96" t="s">
        <v>1933</v>
      </c>
      <c r="E1800" s="98">
        <v>136</v>
      </c>
      <c r="F1800" s="99">
        <v>0</v>
      </c>
      <c r="G1800" s="98">
        <v>136</v>
      </c>
      <c r="H1800" s="98">
        <v>1311</v>
      </c>
      <c r="I1800" s="99">
        <v>4</v>
      </c>
      <c r="J1800" s="98">
        <v>1315</v>
      </c>
      <c r="K1800" s="100">
        <v>0.10342</v>
      </c>
      <c r="M1800">
        <f t="shared" si="56"/>
        <v>0</v>
      </c>
      <c r="N1800">
        <f t="shared" si="57"/>
        <v>3.041825095057034E-3</v>
      </c>
    </row>
    <row r="1801" spans="1:14" x14ac:dyDescent="0.2">
      <c r="A1801" s="96">
        <v>250136</v>
      </c>
      <c r="B1801" s="97" t="s">
        <v>168</v>
      </c>
      <c r="C1801" s="97" t="s">
        <v>162</v>
      </c>
      <c r="D1801" s="96" t="s">
        <v>1934</v>
      </c>
      <c r="E1801" s="98">
        <v>24</v>
      </c>
      <c r="F1801" s="99">
        <v>0</v>
      </c>
      <c r="G1801" s="98">
        <v>24</v>
      </c>
      <c r="H1801" s="98">
        <v>249</v>
      </c>
      <c r="I1801" s="99">
        <v>0</v>
      </c>
      <c r="J1801" s="98">
        <v>249</v>
      </c>
      <c r="K1801" s="100">
        <v>9.6390000000000003E-2</v>
      </c>
      <c r="M1801">
        <f t="shared" si="56"/>
        <v>0</v>
      </c>
      <c r="N1801">
        <f t="shared" si="57"/>
        <v>0</v>
      </c>
    </row>
    <row r="1802" spans="1:14" x14ac:dyDescent="0.2">
      <c r="A1802" s="96">
        <v>250138</v>
      </c>
      <c r="B1802" s="97" t="s">
        <v>193</v>
      </c>
      <c r="C1802" s="97" t="s">
        <v>162</v>
      </c>
      <c r="D1802" s="96" t="s">
        <v>1935</v>
      </c>
      <c r="E1802" s="98">
        <v>1105</v>
      </c>
      <c r="F1802" s="99">
        <v>0</v>
      </c>
      <c r="G1802" s="98">
        <v>1105</v>
      </c>
      <c r="H1802" s="98">
        <v>9885</v>
      </c>
      <c r="I1802" s="99">
        <v>0</v>
      </c>
      <c r="J1802" s="98">
        <v>9885</v>
      </c>
      <c r="K1802" s="100">
        <v>0.11179</v>
      </c>
      <c r="M1802">
        <f t="shared" si="56"/>
        <v>0</v>
      </c>
      <c r="N1802">
        <f t="shared" si="57"/>
        <v>0</v>
      </c>
    </row>
    <row r="1803" spans="1:14" x14ac:dyDescent="0.2">
      <c r="A1803" s="96">
        <v>250141</v>
      </c>
      <c r="B1803" s="97" t="s">
        <v>360</v>
      </c>
      <c r="C1803" s="97" t="s">
        <v>162</v>
      </c>
      <c r="D1803" s="96" t="s">
        <v>1936</v>
      </c>
      <c r="E1803" s="98">
        <v>4507</v>
      </c>
      <c r="F1803" s="99">
        <v>224</v>
      </c>
      <c r="G1803" s="98">
        <v>4731</v>
      </c>
      <c r="H1803" s="98">
        <v>32817</v>
      </c>
      <c r="I1803" s="99">
        <v>1879</v>
      </c>
      <c r="J1803" s="98">
        <v>34696</v>
      </c>
      <c r="K1803" s="100">
        <v>0.13636000000000001</v>
      </c>
      <c r="M1803">
        <f t="shared" si="56"/>
        <v>4.7347283872331433E-2</v>
      </c>
      <c r="N1803">
        <f t="shared" si="57"/>
        <v>5.4156098685727461E-2</v>
      </c>
    </row>
    <row r="1804" spans="1:14" x14ac:dyDescent="0.2">
      <c r="A1804" s="96">
        <v>250149</v>
      </c>
      <c r="B1804" s="97" t="s">
        <v>193</v>
      </c>
      <c r="C1804" s="97" t="s">
        <v>162</v>
      </c>
      <c r="D1804" s="96" t="s">
        <v>1937</v>
      </c>
      <c r="E1804" s="98">
        <v>332</v>
      </c>
      <c r="F1804" s="99">
        <v>0</v>
      </c>
      <c r="G1804" s="98">
        <v>332</v>
      </c>
      <c r="H1804" s="98">
        <v>1200</v>
      </c>
      <c r="I1804" s="99">
        <v>0</v>
      </c>
      <c r="J1804" s="98">
        <v>1200</v>
      </c>
      <c r="K1804" s="100">
        <v>0.27667000000000003</v>
      </c>
      <c r="M1804">
        <f t="shared" si="56"/>
        <v>0</v>
      </c>
      <c r="N1804">
        <f t="shared" si="57"/>
        <v>0</v>
      </c>
    </row>
    <row r="1805" spans="1:14" x14ac:dyDescent="0.2">
      <c r="A1805" s="96">
        <v>250151</v>
      </c>
      <c r="B1805" s="97" t="s">
        <v>193</v>
      </c>
      <c r="C1805" s="97" t="s">
        <v>162</v>
      </c>
      <c r="D1805" s="96" t="s">
        <v>1938</v>
      </c>
      <c r="E1805" s="98">
        <v>162</v>
      </c>
      <c r="F1805" s="99">
        <v>0</v>
      </c>
      <c r="G1805" s="98">
        <v>162</v>
      </c>
      <c r="H1805" s="98">
        <v>463</v>
      </c>
      <c r="I1805" s="99">
        <v>0</v>
      </c>
      <c r="J1805" s="98">
        <v>463</v>
      </c>
      <c r="K1805" s="100">
        <v>0.34988999999999998</v>
      </c>
      <c r="M1805">
        <f t="shared" si="56"/>
        <v>0</v>
      </c>
      <c r="N1805">
        <f t="shared" si="57"/>
        <v>0</v>
      </c>
    </row>
    <row r="1806" spans="1:14" x14ac:dyDescent="0.2">
      <c r="A1806" s="96">
        <v>250152</v>
      </c>
      <c r="B1806" s="97" t="s">
        <v>193</v>
      </c>
      <c r="C1806" s="97" t="s">
        <v>162</v>
      </c>
      <c r="D1806" s="96" t="s">
        <v>1939</v>
      </c>
      <c r="E1806" s="98">
        <v>4</v>
      </c>
      <c r="F1806" s="99">
        <v>0</v>
      </c>
      <c r="G1806" s="98">
        <v>4</v>
      </c>
      <c r="H1806" s="98">
        <v>46</v>
      </c>
      <c r="I1806" s="99">
        <v>0</v>
      </c>
      <c r="J1806" s="98">
        <v>46</v>
      </c>
      <c r="K1806" s="100">
        <v>8.6959999999999996E-2</v>
      </c>
      <c r="M1806">
        <f t="shared" si="56"/>
        <v>0</v>
      </c>
      <c r="N1806">
        <f t="shared" si="57"/>
        <v>0</v>
      </c>
    </row>
    <row r="1807" spans="1:14" x14ac:dyDescent="0.2">
      <c r="A1807" s="96">
        <v>250162</v>
      </c>
      <c r="B1807" s="97" t="s">
        <v>193</v>
      </c>
      <c r="C1807" s="97" t="s">
        <v>162</v>
      </c>
      <c r="D1807" s="96" t="s">
        <v>1940</v>
      </c>
      <c r="E1807" s="98">
        <v>404</v>
      </c>
      <c r="F1807" s="99">
        <v>6</v>
      </c>
      <c r="G1807" s="98">
        <v>410</v>
      </c>
      <c r="H1807" s="98">
        <v>3550</v>
      </c>
      <c r="I1807" s="99">
        <v>11</v>
      </c>
      <c r="J1807" s="98">
        <v>3561</v>
      </c>
      <c r="K1807" s="100">
        <v>0.11514000000000001</v>
      </c>
      <c r="M1807">
        <f t="shared" si="56"/>
        <v>1.4634146341463415E-2</v>
      </c>
      <c r="N1807">
        <f t="shared" si="57"/>
        <v>3.0890199382196011E-3</v>
      </c>
    </row>
    <row r="1808" spans="1:14" x14ac:dyDescent="0.2">
      <c r="A1808" s="96">
        <v>260001</v>
      </c>
      <c r="B1808" s="97" t="s">
        <v>168</v>
      </c>
      <c r="C1808" s="97" t="s">
        <v>1343</v>
      </c>
      <c r="D1808" s="96" t="s">
        <v>446</v>
      </c>
      <c r="E1808" s="98">
        <v>3405</v>
      </c>
      <c r="F1808" s="99">
        <v>7</v>
      </c>
      <c r="G1808" s="98">
        <v>3412</v>
      </c>
      <c r="H1808" s="98">
        <v>41966</v>
      </c>
      <c r="I1808" s="99">
        <v>844</v>
      </c>
      <c r="J1808" s="98">
        <v>42810</v>
      </c>
      <c r="K1808" s="100">
        <v>7.9699999999999993E-2</v>
      </c>
      <c r="M1808">
        <f t="shared" si="56"/>
        <v>2.0515826494724504E-3</v>
      </c>
      <c r="N1808">
        <f t="shared" si="57"/>
        <v>1.9715019855174026E-2</v>
      </c>
    </row>
    <row r="1809" spans="1:14" x14ac:dyDescent="0.2">
      <c r="A1809" s="96">
        <v>260004</v>
      </c>
      <c r="B1809" s="97" t="s">
        <v>168</v>
      </c>
      <c r="C1809" s="97" t="s">
        <v>1343</v>
      </c>
      <c r="D1809" s="96" t="s">
        <v>1941</v>
      </c>
      <c r="E1809" s="98">
        <v>29</v>
      </c>
      <c r="F1809" s="99">
        <v>0</v>
      </c>
      <c r="G1809" s="98">
        <v>29</v>
      </c>
      <c r="H1809" s="98">
        <v>1437</v>
      </c>
      <c r="I1809" s="99">
        <v>0</v>
      </c>
      <c r="J1809" s="98">
        <v>1437</v>
      </c>
      <c r="K1809" s="100">
        <v>2.018E-2</v>
      </c>
      <c r="M1809">
        <f t="shared" si="56"/>
        <v>0</v>
      </c>
      <c r="N1809">
        <f t="shared" si="57"/>
        <v>0</v>
      </c>
    </row>
    <row r="1810" spans="1:14" x14ac:dyDescent="0.2">
      <c r="A1810" s="96">
        <v>260005</v>
      </c>
      <c r="B1810" s="97" t="s">
        <v>168</v>
      </c>
      <c r="C1810" s="97" t="s">
        <v>1343</v>
      </c>
      <c r="D1810" s="96" t="s">
        <v>1942</v>
      </c>
      <c r="E1810" s="98">
        <v>733</v>
      </c>
      <c r="F1810" s="99">
        <v>0</v>
      </c>
      <c r="G1810" s="98">
        <v>733</v>
      </c>
      <c r="H1810" s="98">
        <v>22000</v>
      </c>
      <c r="I1810" s="99">
        <v>0</v>
      </c>
      <c r="J1810" s="98">
        <v>22000</v>
      </c>
      <c r="K1810" s="100">
        <v>3.3320000000000002E-2</v>
      </c>
      <c r="M1810">
        <f t="shared" si="56"/>
        <v>0</v>
      </c>
      <c r="N1810">
        <f t="shared" si="57"/>
        <v>0</v>
      </c>
    </row>
    <row r="1811" spans="1:14" x14ac:dyDescent="0.2">
      <c r="A1811" s="96">
        <v>260006</v>
      </c>
      <c r="B1811" s="97" t="s">
        <v>168</v>
      </c>
      <c r="C1811" s="97" t="s">
        <v>1343</v>
      </c>
      <c r="D1811" s="96" t="s">
        <v>1223</v>
      </c>
      <c r="E1811" s="98">
        <v>2471</v>
      </c>
      <c r="F1811" s="99">
        <v>0</v>
      </c>
      <c r="G1811" s="98">
        <v>2471</v>
      </c>
      <c r="H1811" s="98">
        <v>47053</v>
      </c>
      <c r="I1811" s="99">
        <v>0</v>
      </c>
      <c r="J1811" s="98">
        <v>47053</v>
      </c>
      <c r="K1811" s="100">
        <v>5.2519999999999997E-2</v>
      </c>
      <c r="M1811">
        <f t="shared" si="56"/>
        <v>0</v>
      </c>
      <c r="N1811">
        <f t="shared" si="57"/>
        <v>0</v>
      </c>
    </row>
    <row r="1812" spans="1:14" x14ac:dyDescent="0.2">
      <c r="A1812" s="96">
        <v>260009</v>
      </c>
      <c r="B1812" s="97" t="s">
        <v>193</v>
      </c>
      <c r="C1812" s="97" t="s">
        <v>1343</v>
      </c>
      <c r="D1812" s="96" t="s">
        <v>1943</v>
      </c>
      <c r="E1812" s="98">
        <v>937</v>
      </c>
      <c r="F1812" s="99">
        <v>0</v>
      </c>
      <c r="G1812" s="98">
        <v>937</v>
      </c>
      <c r="H1812" s="98">
        <v>16565</v>
      </c>
      <c r="I1812" s="99">
        <v>19</v>
      </c>
      <c r="J1812" s="98">
        <v>16584</v>
      </c>
      <c r="K1812" s="100">
        <v>5.6500000000000002E-2</v>
      </c>
      <c r="M1812">
        <f t="shared" si="56"/>
        <v>0</v>
      </c>
      <c r="N1812">
        <f t="shared" si="57"/>
        <v>1.1456825856246986E-3</v>
      </c>
    </row>
    <row r="1813" spans="1:14" x14ac:dyDescent="0.2">
      <c r="A1813" s="96">
        <v>260011</v>
      </c>
      <c r="B1813" s="97" t="s">
        <v>168</v>
      </c>
      <c r="C1813" s="97" t="s">
        <v>1343</v>
      </c>
      <c r="D1813" s="96" t="s">
        <v>1944</v>
      </c>
      <c r="E1813" s="98">
        <v>1010</v>
      </c>
      <c r="F1813" s="99">
        <v>3</v>
      </c>
      <c r="G1813" s="98">
        <v>1013</v>
      </c>
      <c r="H1813" s="98">
        <v>21275</v>
      </c>
      <c r="I1813" s="99">
        <v>473</v>
      </c>
      <c r="J1813" s="98">
        <v>21748</v>
      </c>
      <c r="K1813" s="100">
        <v>4.6580000000000003E-2</v>
      </c>
      <c r="M1813">
        <f t="shared" si="56"/>
        <v>2.9615004935834156E-3</v>
      </c>
      <c r="N1813">
        <f t="shared" si="57"/>
        <v>2.1749126356446571E-2</v>
      </c>
    </row>
    <row r="1814" spans="1:14" x14ac:dyDescent="0.2">
      <c r="A1814" s="96">
        <v>260015</v>
      </c>
      <c r="B1814" s="97" t="s">
        <v>168</v>
      </c>
      <c r="C1814" s="97" t="s">
        <v>1343</v>
      </c>
      <c r="D1814" s="96" t="s">
        <v>1945</v>
      </c>
      <c r="E1814" s="98">
        <v>1270</v>
      </c>
      <c r="F1814" s="99">
        <v>0</v>
      </c>
      <c r="G1814" s="98">
        <v>1270</v>
      </c>
      <c r="H1814" s="98">
        <v>5715</v>
      </c>
      <c r="I1814" s="99">
        <v>0</v>
      </c>
      <c r="J1814" s="98">
        <v>5715</v>
      </c>
      <c r="K1814" s="100">
        <v>0.22222</v>
      </c>
      <c r="M1814">
        <f t="shared" si="56"/>
        <v>0</v>
      </c>
      <c r="N1814">
        <f t="shared" si="57"/>
        <v>0</v>
      </c>
    </row>
    <row r="1815" spans="1:14" x14ac:dyDescent="0.2">
      <c r="A1815" s="96">
        <v>260017</v>
      </c>
      <c r="B1815" s="97" t="s">
        <v>168</v>
      </c>
      <c r="C1815" s="97" t="s">
        <v>1343</v>
      </c>
      <c r="D1815" s="96" t="s">
        <v>1946</v>
      </c>
      <c r="E1815" s="98">
        <v>1094</v>
      </c>
      <c r="F1815" s="99">
        <v>0</v>
      </c>
      <c r="G1815" s="98">
        <v>1094</v>
      </c>
      <c r="H1815" s="98">
        <v>16503</v>
      </c>
      <c r="I1815" s="99">
        <v>0</v>
      </c>
      <c r="J1815" s="98">
        <v>16503</v>
      </c>
      <c r="K1815" s="100">
        <v>6.6290000000000002E-2</v>
      </c>
      <c r="M1815">
        <f t="shared" si="56"/>
        <v>0</v>
      </c>
      <c r="N1815">
        <f t="shared" si="57"/>
        <v>0</v>
      </c>
    </row>
    <row r="1816" spans="1:14" x14ac:dyDescent="0.2">
      <c r="A1816" s="96">
        <v>260020</v>
      </c>
      <c r="B1816" s="97" t="s">
        <v>168</v>
      </c>
      <c r="C1816" s="97" t="s">
        <v>1343</v>
      </c>
      <c r="D1816" s="96" t="s">
        <v>1947</v>
      </c>
      <c r="E1816" s="98">
        <v>1658</v>
      </c>
      <c r="F1816" s="99">
        <v>65</v>
      </c>
      <c r="G1816" s="98">
        <v>1723</v>
      </c>
      <c r="H1816" s="98">
        <v>54233</v>
      </c>
      <c r="I1816" s="99">
        <v>19174</v>
      </c>
      <c r="J1816" s="98">
        <v>73407</v>
      </c>
      <c r="K1816" s="100">
        <v>2.3470000000000001E-2</v>
      </c>
      <c r="M1816">
        <f t="shared" si="56"/>
        <v>3.772489843296576E-2</v>
      </c>
      <c r="N1816">
        <f t="shared" si="57"/>
        <v>0.26120124783739973</v>
      </c>
    </row>
    <row r="1817" spans="1:14" x14ac:dyDescent="0.2">
      <c r="A1817" s="96">
        <v>260021</v>
      </c>
      <c r="B1817" s="97" t="s">
        <v>168</v>
      </c>
      <c r="C1817" s="97" t="s">
        <v>1343</v>
      </c>
      <c r="D1817" s="96" t="s">
        <v>1948</v>
      </c>
      <c r="E1817" s="98">
        <v>910</v>
      </c>
      <c r="F1817" s="99">
        <v>65</v>
      </c>
      <c r="G1817" s="98">
        <v>975</v>
      </c>
      <c r="H1817" s="98">
        <v>6465</v>
      </c>
      <c r="I1817" s="99">
        <v>1674</v>
      </c>
      <c r="J1817" s="98">
        <v>8139</v>
      </c>
      <c r="K1817" s="100">
        <v>0.11978999999999999</v>
      </c>
      <c r="M1817">
        <f t="shared" si="56"/>
        <v>6.6666666666666666E-2</v>
      </c>
      <c r="N1817">
        <f t="shared" si="57"/>
        <v>0.20567637301879838</v>
      </c>
    </row>
    <row r="1818" spans="1:14" x14ac:dyDescent="0.2">
      <c r="A1818" s="96">
        <v>260022</v>
      </c>
      <c r="B1818" s="97" t="s">
        <v>168</v>
      </c>
      <c r="C1818" s="97" t="s">
        <v>1343</v>
      </c>
      <c r="D1818" s="96" t="s">
        <v>1949</v>
      </c>
      <c r="E1818" s="98">
        <v>564</v>
      </c>
      <c r="F1818" s="99">
        <v>3</v>
      </c>
      <c r="G1818" s="98">
        <v>567</v>
      </c>
      <c r="H1818" s="98">
        <v>7156</v>
      </c>
      <c r="I1818" s="99">
        <v>49</v>
      </c>
      <c r="J1818" s="98">
        <v>7205</v>
      </c>
      <c r="K1818" s="100">
        <v>7.8700000000000006E-2</v>
      </c>
      <c r="M1818">
        <f t="shared" si="56"/>
        <v>5.2910052910052907E-3</v>
      </c>
      <c r="N1818">
        <f t="shared" si="57"/>
        <v>6.8008327550312282E-3</v>
      </c>
    </row>
    <row r="1819" spans="1:14" x14ac:dyDescent="0.2">
      <c r="A1819" s="96">
        <v>260023</v>
      </c>
      <c r="B1819" s="97" t="s">
        <v>168</v>
      </c>
      <c r="C1819" s="97" t="s">
        <v>1343</v>
      </c>
      <c r="D1819" s="96" t="s">
        <v>1950</v>
      </c>
      <c r="E1819" s="98">
        <v>1414</v>
      </c>
      <c r="F1819" s="99">
        <v>17</v>
      </c>
      <c r="G1819" s="98">
        <v>1431</v>
      </c>
      <c r="H1819" s="98">
        <v>22856</v>
      </c>
      <c r="I1819" s="99">
        <v>904</v>
      </c>
      <c r="J1819" s="98">
        <v>23760</v>
      </c>
      <c r="K1819" s="100">
        <v>6.0229999999999999E-2</v>
      </c>
      <c r="M1819">
        <f t="shared" si="56"/>
        <v>1.1879804332634521E-2</v>
      </c>
      <c r="N1819">
        <f t="shared" si="57"/>
        <v>3.8047138047138045E-2</v>
      </c>
    </row>
    <row r="1820" spans="1:14" x14ac:dyDescent="0.2">
      <c r="A1820" s="96">
        <v>260024</v>
      </c>
      <c r="B1820" s="97" t="s">
        <v>193</v>
      </c>
      <c r="C1820" s="97" t="s">
        <v>1343</v>
      </c>
      <c r="D1820" s="96" t="s">
        <v>1951</v>
      </c>
      <c r="E1820" s="98">
        <v>285</v>
      </c>
      <c r="F1820" s="99">
        <v>0</v>
      </c>
      <c r="G1820" s="98">
        <v>285</v>
      </c>
      <c r="H1820" s="98">
        <v>3302</v>
      </c>
      <c r="I1820" s="99">
        <v>0</v>
      </c>
      <c r="J1820" s="98">
        <v>3302</v>
      </c>
      <c r="K1820" s="100">
        <v>8.6309999999999998E-2</v>
      </c>
      <c r="M1820">
        <f t="shared" si="56"/>
        <v>0</v>
      </c>
      <c r="N1820">
        <f t="shared" si="57"/>
        <v>0</v>
      </c>
    </row>
    <row r="1821" spans="1:14" x14ac:dyDescent="0.2">
      <c r="A1821" s="96">
        <v>260025</v>
      </c>
      <c r="B1821" s="97" t="s">
        <v>193</v>
      </c>
      <c r="C1821" s="97" t="s">
        <v>1343</v>
      </c>
      <c r="D1821" s="96" t="s">
        <v>1952</v>
      </c>
      <c r="E1821" s="98">
        <v>808</v>
      </c>
      <c r="F1821" s="99">
        <v>0</v>
      </c>
      <c r="G1821" s="98">
        <v>808</v>
      </c>
      <c r="H1821" s="98">
        <v>14092</v>
      </c>
      <c r="I1821" s="99">
        <v>0</v>
      </c>
      <c r="J1821" s="98">
        <v>14092</v>
      </c>
      <c r="K1821" s="100">
        <v>5.7340000000000002E-2</v>
      </c>
      <c r="M1821">
        <f t="shared" si="56"/>
        <v>0</v>
      </c>
      <c r="N1821">
        <f t="shared" si="57"/>
        <v>0</v>
      </c>
    </row>
    <row r="1822" spans="1:14" x14ac:dyDescent="0.2">
      <c r="A1822" s="96">
        <v>260027</v>
      </c>
      <c r="B1822" s="97" t="s">
        <v>168</v>
      </c>
      <c r="C1822" s="97" t="s">
        <v>1343</v>
      </c>
      <c r="D1822" s="96" t="s">
        <v>1953</v>
      </c>
      <c r="E1822" s="98">
        <v>2856</v>
      </c>
      <c r="F1822" s="99">
        <v>123</v>
      </c>
      <c r="G1822" s="98">
        <v>2979</v>
      </c>
      <c r="H1822" s="98">
        <v>33170</v>
      </c>
      <c r="I1822" s="99">
        <v>11870</v>
      </c>
      <c r="J1822" s="98">
        <v>45040</v>
      </c>
      <c r="K1822" s="100">
        <v>6.6140000000000004E-2</v>
      </c>
      <c r="M1822">
        <f t="shared" si="56"/>
        <v>4.1289023162134945E-2</v>
      </c>
      <c r="N1822">
        <f t="shared" si="57"/>
        <v>0.26354351687388988</v>
      </c>
    </row>
    <row r="1823" spans="1:14" x14ac:dyDescent="0.2">
      <c r="A1823" s="96">
        <v>260032</v>
      </c>
      <c r="B1823" s="97" t="s">
        <v>168</v>
      </c>
      <c r="C1823" s="97" t="s">
        <v>1343</v>
      </c>
      <c r="D1823" s="96" t="s">
        <v>1954</v>
      </c>
      <c r="E1823" s="98">
        <v>10095</v>
      </c>
      <c r="F1823" s="99">
        <v>143</v>
      </c>
      <c r="G1823" s="98">
        <v>10238</v>
      </c>
      <c r="H1823" s="98">
        <v>111588</v>
      </c>
      <c r="I1823" s="99">
        <v>7872</v>
      </c>
      <c r="J1823" s="98">
        <v>119460</v>
      </c>
      <c r="K1823" s="100">
        <v>8.5699999999999998E-2</v>
      </c>
      <c r="M1823">
        <f t="shared" si="56"/>
        <v>1.3967571791365501E-2</v>
      </c>
      <c r="N1823">
        <f t="shared" si="57"/>
        <v>6.5896534404821697E-2</v>
      </c>
    </row>
    <row r="1824" spans="1:14" x14ac:dyDescent="0.2">
      <c r="A1824" s="96">
        <v>260034</v>
      </c>
      <c r="B1824" s="97" t="s">
        <v>168</v>
      </c>
      <c r="C1824" s="97" t="s">
        <v>1343</v>
      </c>
      <c r="D1824" s="96" t="s">
        <v>1955</v>
      </c>
      <c r="E1824" s="98">
        <v>159</v>
      </c>
      <c r="F1824" s="99">
        <v>0</v>
      </c>
      <c r="G1824" s="98">
        <v>159</v>
      </c>
      <c r="H1824" s="98">
        <v>4929</v>
      </c>
      <c r="I1824" s="99">
        <v>0</v>
      </c>
      <c r="J1824" s="98">
        <v>4929</v>
      </c>
      <c r="K1824" s="100">
        <v>3.2259999999999997E-2</v>
      </c>
      <c r="M1824">
        <f t="shared" si="56"/>
        <v>0</v>
      </c>
      <c r="N1824">
        <f t="shared" si="57"/>
        <v>0</v>
      </c>
    </row>
    <row r="1825" spans="1:14" x14ac:dyDescent="0.2">
      <c r="A1825" s="96">
        <v>260040</v>
      </c>
      <c r="B1825" s="97" t="s">
        <v>168</v>
      </c>
      <c r="C1825" s="97" t="s">
        <v>1343</v>
      </c>
      <c r="D1825" s="96" t="s">
        <v>1956</v>
      </c>
      <c r="E1825" s="98">
        <v>4764</v>
      </c>
      <c r="F1825" s="99">
        <v>30</v>
      </c>
      <c r="G1825" s="98">
        <v>4794</v>
      </c>
      <c r="H1825" s="98">
        <v>52876</v>
      </c>
      <c r="I1825" s="99">
        <v>7706</v>
      </c>
      <c r="J1825" s="98">
        <v>60582</v>
      </c>
      <c r="K1825" s="100">
        <v>7.9130000000000006E-2</v>
      </c>
      <c r="M1825">
        <f t="shared" si="56"/>
        <v>6.2578222778473091E-3</v>
      </c>
      <c r="N1825">
        <f t="shared" si="57"/>
        <v>0.12719949820078572</v>
      </c>
    </row>
    <row r="1826" spans="1:14" x14ac:dyDescent="0.2">
      <c r="A1826" s="96">
        <v>260047</v>
      </c>
      <c r="B1826" s="97" t="s">
        <v>168</v>
      </c>
      <c r="C1826" s="97" t="s">
        <v>1343</v>
      </c>
      <c r="D1826" s="96" t="s">
        <v>1957</v>
      </c>
      <c r="E1826" s="98">
        <v>753</v>
      </c>
      <c r="F1826" s="99">
        <v>0</v>
      </c>
      <c r="G1826" s="98">
        <v>753</v>
      </c>
      <c r="H1826" s="98">
        <v>16653</v>
      </c>
      <c r="I1826" s="99">
        <v>0</v>
      </c>
      <c r="J1826" s="98">
        <v>16653</v>
      </c>
      <c r="K1826" s="100">
        <v>4.5220000000000003E-2</v>
      </c>
      <c r="M1826">
        <f t="shared" si="56"/>
        <v>0</v>
      </c>
      <c r="N1826">
        <f t="shared" si="57"/>
        <v>0</v>
      </c>
    </row>
    <row r="1827" spans="1:14" x14ac:dyDescent="0.2">
      <c r="A1827" s="96">
        <v>260048</v>
      </c>
      <c r="B1827" s="97" t="s">
        <v>168</v>
      </c>
      <c r="C1827" s="97" t="s">
        <v>1343</v>
      </c>
      <c r="D1827" s="96" t="s">
        <v>1958</v>
      </c>
      <c r="E1827" s="98">
        <v>4083</v>
      </c>
      <c r="F1827" s="99">
        <v>22</v>
      </c>
      <c r="G1827" s="98">
        <v>4105</v>
      </c>
      <c r="H1827" s="98">
        <v>15722</v>
      </c>
      <c r="I1827" s="99">
        <v>985</v>
      </c>
      <c r="J1827" s="98">
        <v>16707</v>
      </c>
      <c r="K1827" s="100">
        <v>0.24571000000000001</v>
      </c>
      <c r="M1827">
        <f t="shared" si="56"/>
        <v>5.3593179049939103E-3</v>
      </c>
      <c r="N1827">
        <f t="shared" si="57"/>
        <v>5.895732327766804E-2</v>
      </c>
    </row>
    <row r="1828" spans="1:14" x14ac:dyDescent="0.2">
      <c r="A1828" s="96">
        <v>260050</v>
      </c>
      <c r="B1828" s="97" t="s">
        <v>168</v>
      </c>
      <c r="C1828" s="97" t="s">
        <v>1343</v>
      </c>
      <c r="D1828" s="96" t="s">
        <v>815</v>
      </c>
      <c r="E1828" s="98">
        <v>90</v>
      </c>
      <c r="F1828" s="99">
        <v>0</v>
      </c>
      <c r="G1828" s="98">
        <v>90</v>
      </c>
      <c r="H1828" s="98">
        <v>2405</v>
      </c>
      <c r="I1828" s="99">
        <v>0</v>
      </c>
      <c r="J1828" s="98">
        <v>2405</v>
      </c>
      <c r="K1828" s="100">
        <v>3.7420000000000002E-2</v>
      </c>
      <c r="M1828">
        <f t="shared" si="56"/>
        <v>0</v>
      </c>
      <c r="N1828">
        <f t="shared" si="57"/>
        <v>0</v>
      </c>
    </row>
    <row r="1829" spans="1:14" x14ac:dyDescent="0.2">
      <c r="A1829" s="96">
        <v>260052</v>
      </c>
      <c r="B1829" s="97" t="s">
        <v>168</v>
      </c>
      <c r="C1829" s="97" t="s">
        <v>1343</v>
      </c>
      <c r="D1829" s="96" t="s">
        <v>1959</v>
      </c>
      <c r="E1829" s="98">
        <v>456</v>
      </c>
      <c r="F1829" s="99">
        <v>1</v>
      </c>
      <c r="G1829" s="98">
        <v>457</v>
      </c>
      <c r="H1829" s="98">
        <v>9931</v>
      </c>
      <c r="I1829" s="99">
        <v>3068</v>
      </c>
      <c r="J1829" s="98">
        <v>12999</v>
      </c>
      <c r="K1829" s="100">
        <v>3.5159999999999997E-2</v>
      </c>
      <c r="M1829">
        <f t="shared" si="56"/>
        <v>2.1881838074398249E-3</v>
      </c>
      <c r="N1829">
        <f t="shared" si="57"/>
        <v>0.23601815524271097</v>
      </c>
    </row>
    <row r="1830" spans="1:14" x14ac:dyDescent="0.2">
      <c r="A1830" s="96">
        <v>260057</v>
      </c>
      <c r="B1830" s="97" t="s">
        <v>193</v>
      </c>
      <c r="C1830" s="97" t="s">
        <v>1343</v>
      </c>
      <c r="D1830" s="96" t="s">
        <v>1960</v>
      </c>
      <c r="E1830" s="98">
        <v>209</v>
      </c>
      <c r="F1830" s="99">
        <v>0</v>
      </c>
      <c r="G1830" s="98">
        <v>209</v>
      </c>
      <c r="H1830" s="98">
        <v>5197</v>
      </c>
      <c r="I1830" s="99">
        <v>0</v>
      </c>
      <c r="J1830" s="98">
        <v>5197</v>
      </c>
      <c r="K1830" s="100">
        <v>4.0219999999999999E-2</v>
      </c>
      <c r="M1830">
        <f t="shared" si="56"/>
        <v>0</v>
      </c>
      <c r="N1830">
        <f t="shared" si="57"/>
        <v>0</v>
      </c>
    </row>
    <row r="1831" spans="1:14" x14ac:dyDescent="0.2">
      <c r="A1831" s="96">
        <v>260059</v>
      </c>
      <c r="B1831" s="97" t="s">
        <v>168</v>
      </c>
      <c r="C1831" s="97" t="s">
        <v>1343</v>
      </c>
      <c r="D1831" s="96" t="s">
        <v>1961</v>
      </c>
      <c r="E1831" s="98">
        <v>384</v>
      </c>
      <c r="F1831" s="99">
        <v>0</v>
      </c>
      <c r="G1831" s="98">
        <v>384</v>
      </c>
      <c r="H1831" s="98">
        <v>5227</v>
      </c>
      <c r="I1831" s="99">
        <v>0</v>
      </c>
      <c r="J1831" s="98">
        <v>5227</v>
      </c>
      <c r="K1831" s="100">
        <v>7.3459999999999998E-2</v>
      </c>
      <c r="M1831">
        <f t="shared" si="56"/>
        <v>0</v>
      </c>
      <c r="N1831">
        <f t="shared" si="57"/>
        <v>0</v>
      </c>
    </row>
    <row r="1832" spans="1:14" x14ac:dyDescent="0.2">
      <c r="A1832" s="96">
        <v>260061</v>
      </c>
      <c r="B1832" s="97" t="s">
        <v>193</v>
      </c>
      <c r="C1832" s="97" t="s">
        <v>1343</v>
      </c>
      <c r="D1832" s="96" t="s">
        <v>1962</v>
      </c>
      <c r="E1832" s="98">
        <v>137</v>
      </c>
      <c r="F1832" s="99">
        <v>0</v>
      </c>
      <c r="G1832" s="98">
        <v>137</v>
      </c>
      <c r="H1832" s="98">
        <v>2305</v>
      </c>
      <c r="I1832" s="99">
        <v>0</v>
      </c>
      <c r="J1832" s="98">
        <v>2305</v>
      </c>
      <c r="K1832" s="100">
        <v>5.944E-2</v>
      </c>
      <c r="M1832">
        <f t="shared" si="56"/>
        <v>0</v>
      </c>
      <c r="N1832">
        <f t="shared" si="57"/>
        <v>0</v>
      </c>
    </row>
    <row r="1833" spans="1:14" x14ac:dyDescent="0.2">
      <c r="A1833" s="96">
        <v>260062</v>
      </c>
      <c r="B1833" s="97" t="s">
        <v>168</v>
      </c>
      <c r="C1833" s="97" t="s">
        <v>1343</v>
      </c>
      <c r="D1833" s="96" t="s">
        <v>1963</v>
      </c>
      <c r="E1833" s="98">
        <v>413</v>
      </c>
      <c r="F1833" s="99">
        <v>0</v>
      </c>
      <c r="G1833" s="98">
        <v>413</v>
      </c>
      <c r="H1833" s="98">
        <v>7234</v>
      </c>
      <c r="I1833" s="99">
        <v>0</v>
      </c>
      <c r="J1833" s="98">
        <v>7234</v>
      </c>
      <c r="K1833" s="100">
        <v>5.7090000000000002E-2</v>
      </c>
      <c r="M1833">
        <f t="shared" si="56"/>
        <v>0</v>
      </c>
      <c r="N1833">
        <f t="shared" si="57"/>
        <v>0</v>
      </c>
    </row>
    <row r="1834" spans="1:14" x14ac:dyDescent="0.2">
      <c r="A1834" s="96">
        <v>260064</v>
      </c>
      <c r="B1834" s="97" t="s">
        <v>193</v>
      </c>
      <c r="C1834" s="97" t="s">
        <v>1343</v>
      </c>
      <c r="D1834" s="96" t="s">
        <v>1964</v>
      </c>
      <c r="E1834" s="98">
        <v>357</v>
      </c>
      <c r="F1834" s="99">
        <v>0</v>
      </c>
      <c r="G1834" s="98">
        <v>357</v>
      </c>
      <c r="H1834" s="98">
        <v>8293</v>
      </c>
      <c r="I1834" s="99">
        <v>2</v>
      </c>
      <c r="J1834" s="98">
        <v>8295</v>
      </c>
      <c r="K1834" s="100">
        <v>4.3040000000000002E-2</v>
      </c>
      <c r="M1834">
        <f t="shared" si="56"/>
        <v>0</v>
      </c>
      <c r="N1834">
        <f t="shared" si="57"/>
        <v>2.4110910186859555E-4</v>
      </c>
    </row>
    <row r="1835" spans="1:14" x14ac:dyDescent="0.2">
      <c r="A1835" s="96">
        <v>260065</v>
      </c>
      <c r="B1835" s="97" t="s">
        <v>168</v>
      </c>
      <c r="C1835" s="97" t="s">
        <v>1343</v>
      </c>
      <c r="D1835" s="96" t="s">
        <v>1965</v>
      </c>
      <c r="E1835" s="98">
        <v>4371</v>
      </c>
      <c r="F1835" s="99">
        <v>40</v>
      </c>
      <c r="G1835" s="98">
        <v>4411</v>
      </c>
      <c r="H1835" s="98">
        <v>60096</v>
      </c>
      <c r="I1835" s="99">
        <v>8303</v>
      </c>
      <c r="J1835" s="98">
        <v>68399</v>
      </c>
      <c r="K1835" s="100">
        <v>6.4490000000000006E-2</v>
      </c>
      <c r="M1835">
        <f t="shared" si="56"/>
        <v>9.06823849467241E-3</v>
      </c>
      <c r="N1835">
        <f t="shared" si="57"/>
        <v>0.12139066360619308</v>
      </c>
    </row>
    <row r="1836" spans="1:14" x14ac:dyDescent="0.2">
      <c r="A1836" s="96">
        <v>260068</v>
      </c>
      <c r="B1836" s="97" t="s">
        <v>168</v>
      </c>
      <c r="C1836" s="97" t="s">
        <v>1343</v>
      </c>
      <c r="D1836" s="96" t="s">
        <v>1966</v>
      </c>
      <c r="E1836" s="98">
        <v>1388</v>
      </c>
      <c r="F1836" s="99">
        <v>0</v>
      </c>
      <c r="G1836" s="98">
        <v>1388</v>
      </c>
      <c r="H1836" s="98">
        <v>46393</v>
      </c>
      <c r="I1836" s="99">
        <v>0</v>
      </c>
      <c r="J1836" s="98">
        <v>46393</v>
      </c>
      <c r="K1836" s="100">
        <v>2.9919999999999999E-2</v>
      </c>
      <c r="M1836">
        <f t="shared" si="56"/>
        <v>0</v>
      </c>
      <c r="N1836">
        <f t="shared" si="57"/>
        <v>0</v>
      </c>
    </row>
    <row r="1837" spans="1:14" x14ac:dyDescent="0.2">
      <c r="A1837" s="96">
        <v>260070</v>
      </c>
      <c r="B1837" s="97" t="s">
        <v>193</v>
      </c>
      <c r="C1837" s="97" t="s">
        <v>1343</v>
      </c>
      <c r="D1837" s="96" t="s">
        <v>1967</v>
      </c>
      <c r="E1837" s="98">
        <v>1826</v>
      </c>
      <c r="F1837" s="99">
        <v>26</v>
      </c>
      <c r="G1837" s="98">
        <v>1852</v>
      </c>
      <c r="H1837" s="98">
        <v>6253</v>
      </c>
      <c r="I1837" s="99">
        <v>174</v>
      </c>
      <c r="J1837" s="98">
        <v>6427</v>
      </c>
      <c r="K1837" s="100">
        <v>0.28816000000000003</v>
      </c>
      <c r="M1837">
        <f t="shared" si="56"/>
        <v>1.4038876889848811E-2</v>
      </c>
      <c r="N1837">
        <f t="shared" si="57"/>
        <v>2.7073284580675275E-2</v>
      </c>
    </row>
    <row r="1838" spans="1:14" x14ac:dyDescent="0.2">
      <c r="A1838" s="96">
        <v>260074</v>
      </c>
      <c r="B1838" s="97" t="s">
        <v>168</v>
      </c>
      <c r="C1838" s="97" t="s">
        <v>1343</v>
      </c>
      <c r="D1838" s="96" t="s">
        <v>1968</v>
      </c>
      <c r="E1838" s="98">
        <v>342</v>
      </c>
      <c r="F1838" s="99">
        <v>0</v>
      </c>
      <c r="G1838" s="98">
        <v>342</v>
      </c>
      <c r="H1838" s="98">
        <v>5072</v>
      </c>
      <c r="I1838" s="99">
        <v>0</v>
      </c>
      <c r="J1838" s="98">
        <v>5072</v>
      </c>
      <c r="K1838" s="100">
        <v>6.7430000000000004E-2</v>
      </c>
      <c r="M1838">
        <f t="shared" si="56"/>
        <v>0</v>
      </c>
      <c r="N1838">
        <f t="shared" si="57"/>
        <v>0</v>
      </c>
    </row>
    <row r="1839" spans="1:14" x14ac:dyDescent="0.2">
      <c r="A1839" s="96">
        <v>260077</v>
      </c>
      <c r="B1839" s="97" t="s">
        <v>193</v>
      </c>
      <c r="C1839" s="97" t="s">
        <v>1343</v>
      </c>
      <c r="D1839" s="96" t="s">
        <v>1969</v>
      </c>
      <c r="E1839" s="98">
        <v>1851</v>
      </c>
      <c r="F1839" s="99">
        <v>31</v>
      </c>
      <c r="G1839" s="98">
        <v>1882</v>
      </c>
      <c r="H1839" s="98">
        <v>52007</v>
      </c>
      <c r="I1839" s="99">
        <v>11771</v>
      </c>
      <c r="J1839" s="98">
        <v>63778</v>
      </c>
      <c r="K1839" s="100">
        <v>2.9510000000000002E-2</v>
      </c>
      <c r="M1839">
        <f t="shared" si="56"/>
        <v>1.647183846971307E-2</v>
      </c>
      <c r="N1839">
        <f t="shared" si="57"/>
        <v>0.18456207469660385</v>
      </c>
    </row>
    <row r="1840" spans="1:14" x14ac:dyDescent="0.2">
      <c r="A1840" s="96">
        <v>260078</v>
      </c>
      <c r="B1840" s="97" t="s">
        <v>193</v>
      </c>
      <c r="C1840" s="97" t="s">
        <v>1343</v>
      </c>
      <c r="D1840" s="96" t="s">
        <v>1970</v>
      </c>
      <c r="E1840" s="98">
        <v>1304</v>
      </c>
      <c r="F1840" s="99">
        <v>0</v>
      </c>
      <c r="G1840" s="98">
        <v>1304</v>
      </c>
      <c r="H1840" s="98">
        <v>9060</v>
      </c>
      <c r="I1840" s="99">
        <v>0</v>
      </c>
      <c r="J1840" s="98">
        <v>9060</v>
      </c>
      <c r="K1840" s="100">
        <v>0.14393</v>
      </c>
      <c r="M1840">
        <f t="shared" si="56"/>
        <v>0</v>
      </c>
      <c r="N1840">
        <f t="shared" si="57"/>
        <v>0</v>
      </c>
    </row>
    <row r="1841" spans="1:14" x14ac:dyDescent="0.2">
      <c r="A1841" s="96">
        <v>260080</v>
      </c>
      <c r="B1841" s="97" t="s">
        <v>193</v>
      </c>
      <c r="C1841" s="97" t="s">
        <v>1343</v>
      </c>
      <c r="D1841" s="96" t="s">
        <v>1971</v>
      </c>
      <c r="E1841" s="98">
        <v>353</v>
      </c>
      <c r="F1841" s="99">
        <v>0</v>
      </c>
      <c r="G1841" s="98">
        <v>353</v>
      </c>
      <c r="H1841" s="98">
        <v>2195</v>
      </c>
      <c r="I1841" s="99">
        <v>0</v>
      </c>
      <c r="J1841" s="98">
        <v>2195</v>
      </c>
      <c r="K1841" s="100">
        <v>0.16081999999999999</v>
      </c>
      <c r="M1841">
        <f t="shared" si="56"/>
        <v>0</v>
      </c>
      <c r="N1841">
        <f t="shared" si="57"/>
        <v>0</v>
      </c>
    </row>
    <row r="1842" spans="1:14" x14ac:dyDescent="0.2">
      <c r="A1842" s="96">
        <v>260081</v>
      </c>
      <c r="B1842" s="97" t="s">
        <v>168</v>
      </c>
      <c r="C1842" s="97" t="s">
        <v>1343</v>
      </c>
      <c r="D1842" s="96" t="s">
        <v>1972</v>
      </c>
      <c r="E1842" s="98">
        <v>246</v>
      </c>
      <c r="F1842" s="99">
        <v>0</v>
      </c>
      <c r="G1842" s="98">
        <v>246</v>
      </c>
      <c r="H1842" s="98">
        <v>15425</v>
      </c>
      <c r="I1842" s="99">
        <v>0</v>
      </c>
      <c r="J1842" s="98">
        <v>15425</v>
      </c>
      <c r="K1842" s="100">
        <v>1.5949999999999999E-2</v>
      </c>
      <c r="M1842">
        <f t="shared" si="56"/>
        <v>0</v>
      </c>
      <c r="N1842">
        <f t="shared" si="57"/>
        <v>0</v>
      </c>
    </row>
    <row r="1843" spans="1:14" x14ac:dyDescent="0.2">
      <c r="A1843" s="96">
        <v>260085</v>
      </c>
      <c r="B1843" s="97" t="s">
        <v>168</v>
      </c>
      <c r="C1843" s="97" t="s">
        <v>1343</v>
      </c>
      <c r="D1843" s="96" t="s">
        <v>1214</v>
      </c>
      <c r="E1843" s="98">
        <v>1002</v>
      </c>
      <c r="F1843" s="99">
        <v>1</v>
      </c>
      <c r="G1843" s="98">
        <v>1003</v>
      </c>
      <c r="H1843" s="98">
        <v>32815</v>
      </c>
      <c r="I1843" s="99">
        <v>1919</v>
      </c>
      <c r="J1843" s="98">
        <v>34734</v>
      </c>
      <c r="K1843" s="100">
        <v>2.8879999999999999E-2</v>
      </c>
      <c r="M1843">
        <f t="shared" si="56"/>
        <v>9.9700897308075765E-4</v>
      </c>
      <c r="N1843">
        <f t="shared" si="57"/>
        <v>5.5248459722462138E-2</v>
      </c>
    </row>
    <row r="1844" spans="1:14" x14ac:dyDescent="0.2">
      <c r="A1844" s="96">
        <v>260091</v>
      </c>
      <c r="B1844" s="97" t="s">
        <v>168</v>
      </c>
      <c r="C1844" s="97" t="s">
        <v>1343</v>
      </c>
      <c r="D1844" s="96" t="s">
        <v>1973</v>
      </c>
      <c r="E1844" s="98">
        <v>2950</v>
      </c>
      <c r="F1844" s="99">
        <v>87</v>
      </c>
      <c r="G1844" s="98">
        <v>3037</v>
      </c>
      <c r="H1844" s="98">
        <v>33882</v>
      </c>
      <c r="I1844" s="99">
        <v>10037</v>
      </c>
      <c r="J1844" s="98">
        <v>43919</v>
      </c>
      <c r="K1844" s="100">
        <v>6.9150000000000003E-2</v>
      </c>
      <c r="M1844">
        <f t="shared" si="56"/>
        <v>2.8646690813302601E-2</v>
      </c>
      <c r="N1844">
        <f t="shared" si="57"/>
        <v>0.22853434732120495</v>
      </c>
    </row>
    <row r="1845" spans="1:14" x14ac:dyDescent="0.2">
      <c r="A1845" s="96">
        <v>260094</v>
      </c>
      <c r="B1845" s="97" t="s">
        <v>168</v>
      </c>
      <c r="C1845" s="97" t="s">
        <v>1343</v>
      </c>
      <c r="D1845" s="96" t="s">
        <v>1974</v>
      </c>
      <c r="E1845" s="98">
        <v>515</v>
      </c>
      <c r="F1845" s="99">
        <v>0</v>
      </c>
      <c r="G1845" s="98">
        <v>515</v>
      </c>
      <c r="H1845" s="98">
        <v>12452</v>
      </c>
      <c r="I1845" s="99">
        <v>0</v>
      </c>
      <c r="J1845" s="98">
        <v>12452</v>
      </c>
      <c r="K1845" s="100">
        <v>4.1360000000000001E-2</v>
      </c>
      <c r="M1845">
        <f t="shared" si="56"/>
        <v>0</v>
      </c>
      <c r="N1845">
        <f t="shared" si="57"/>
        <v>0</v>
      </c>
    </row>
    <row r="1846" spans="1:14" x14ac:dyDescent="0.2">
      <c r="A1846" s="96">
        <v>260095</v>
      </c>
      <c r="B1846" s="97" t="s">
        <v>168</v>
      </c>
      <c r="C1846" s="97" t="s">
        <v>1343</v>
      </c>
      <c r="D1846" s="96" t="s">
        <v>1975</v>
      </c>
      <c r="E1846" s="98">
        <v>867</v>
      </c>
      <c r="F1846" s="99">
        <v>81</v>
      </c>
      <c r="G1846" s="98">
        <v>948</v>
      </c>
      <c r="H1846" s="98">
        <v>15768</v>
      </c>
      <c r="I1846" s="99">
        <v>6304</v>
      </c>
      <c r="J1846" s="98">
        <v>22072</v>
      </c>
      <c r="K1846" s="100">
        <v>4.2950000000000002E-2</v>
      </c>
      <c r="M1846">
        <f t="shared" si="56"/>
        <v>8.5443037974683542E-2</v>
      </c>
      <c r="N1846">
        <f t="shared" si="57"/>
        <v>0.28561072852482783</v>
      </c>
    </row>
    <row r="1847" spans="1:14" x14ac:dyDescent="0.2">
      <c r="A1847" s="96">
        <v>260096</v>
      </c>
      <c r="B1847" s="97" t="s">
        <v>168</v>
      </c>
      <c r="C1847" s="97" t="s">
        <v>1343</v>
      </c>
      <c r="D1847" s="96" t="s">
        <v>1976</v>
      </c>
      <c r="E1847" s="98">
        <v>1969</v>
      </c>
      <c r="F1847" s="99">
        <v>0</v>
      </c>
      <c r="G1847" s="98">
        <v>1969</v>
      </c>
      <c r="H1847" s="98">
        <v>55564</v>
      </c>
      <c r="I1847" s="99">
        <v>0</v>
      </c>
      <c r="J1847" s="98">
        <v>55564</v>
      </c>
      <c r="K1847" s="100">
        <v>3.5439999999999999E-2</v>
      </c>
      <c r="M1847">
        <f t="shared" si="56"/>
        <v>0</v>
      </c>
      <c r="N1847">
        <f t="shared" si="57"/>
        <v>0</v>
      </c>
    </row>
    <row r="1848" spans="1:14" x14ac:dyDescent="0.2">
      <c r="A1848" s="96">
        <v>260097</v>
      </c>
      <c r="B1848" s="97" t="s">
        <v>168</v>
      </c>
      <c r="C1848" s="97" t="s">
        <v>1343</v>
      </c>
      <c r="D1848" s="96" t="s">
        <v>1977</v>
      </c>
      <c r="E1848" s="98">
        <v>140</v>
      </c>
      <c r="F1848" s="99">
        <v>0</v>
      </c>
      <c r="G1848" s="98">
        <v>140</v>
      </c>
      <c r="H1848" s="98">
        <v>5147</v>
      </c>
      <c r="I1848" s="99">
        <v>1</v>
      </c>
      <c r="J1848" s="98">
        <v>5148</v>
      </c>
      <c r="K1848" s="100">
        <v>2.7199999999999998E-2</v>
      </c>
      <c r="M1848">
        <f t="shared" si="56"/>
        <v>0</v>
      </c>
      <c r="N1848">
        <f t="shared" si="57"/>
        <v>1.9425019425019425E-4</v>
      </c>
    </row>
    <row r="1849" spans="1:14" x14ac:dyDescent="0.2">
      <c r="A1849" s="96">
        <v>260102</v>
      </c>
      <c r="B1849" s="97" t="s">
        <v>168</v>
      </c>
      <c r="C1849" s="97" t="s">
        <v>1343</v>
      </c>
      <c r="D1849" s="96" t="s">
        <v>1978</v>
      </c>
      <c r="E1849" s="98">
        <v>1110</v>
      </c>
      <c r="F1849" s="99">
        <v>3</v>
      </c>
      <c r="G1849" s="98">
        <v>1113</v>
      </c>
      <c r="H1849" s="98">
        <v>4922</v>
      </c>
      <c r="I1849" s="99">
        <v>362</v>
      </c>
      <c r="J1849" s="98">
        <v>5284</v>
      </c>
      <c r="K1849" s="100">
        <v>0.21063999999999999</v>
      </c>
      <c r="M1849">
        <f t="shared" si="56"/>
        <v>2.6954177897574125E-3</v>
      </c>
      <c r="N1849">
        <f t="shared" si="57"/>
        <v>6.8508705526116584E-2</v>
      </c>
    </row>
    <row r="1850" spans="1:14" x14ac:dyDescent="0.2">
      <c r="A1850" s="96">
        <v>260104</v>
      </c>
      <c r="B1850" s="97" t="s">
        <v>168</v>
      </c>
      <c r="C1850" s="97" t="s">
        <v>1343</v>
      </c>
      <c r="D1850" s="96" t="s">
        <v>1979</v>
      </c>
      <c r="E1850" s="98">
        <v>1657</v>
      </c>
      <c r="F1850" s="99">
        <v>99</v>
      </c>
      <c r="G1850" s="98">
        <v>1756</v>
      </c>
      <c r="H1850" s="98">
        <v>35780</v>
      </c>
      <c r="I1850" s="99">
        <v>9276</v>
      </c>
      <c r="J1850" s="98">
        <v>45056</v>
      </c>
      <c r="K1850" s="100">
        <v>3.8969999999999998E-2</v>
      </c>
      <c r="M1850">
        <f t="shared" si="56"/>
        <v>5.6378132118451024E-2</v>
      </c>
      <c r="N1850">
        <f t="shared" si="57"/>
        <v>0.20587713068181818</v>
      </c>
    </row>
    <row r="1851" spans="1:14" x14ac:dyDescent="0.2">
      <c r="A1851" s="96">
        <v>260105</v>
      </c>
      <c r="B1851" s="97" t="s">
        <v>168</v>
      </c>
      <c r="C1851" s="97" t="s">
        <v>1343</v>
      </c>
      <c r="D1851" s="96" t="s">
        <v>1980</v>
      </c>
      <c r="E1851" s="98">
        <v>3686</v>
      </c>
      <c r="F1851" s="99">
        <v>151</v>
      </c>
      <c r="G1851" s="98">
        <v>3837</v>
      </c>
      <c r="H1851" s="98">
        <v>28915</v>
      </c>
      <c r="I1851" s="99">
        <v>4369</v>
      </c>
      <c r="J1851" s="98">
        <v>33284</v>
      </c>
      <c r="K1851" s="100">
        <v>0.11527999999999999</v>
      </c>
      <c r="M1851">
        <f t="shared" si="56"/>
        <v>3.9353661714881416E-2</v>
      </c>
      <c r="N1851">
        <f t="shared" si="57"/>
        <v>0.13126427112125946</v>
      </c>
    </row>
    <row r="1852" spans="1:14" x14ac:dyDescent="0.2">
      <c r="A1852" s="96">
        <v>260108</v>
      </c>
      <c r="B1852" s="97" t="s">
        <v>168</v>
      </c>
      <c r="C1852" s="97" t="s">
        <v>1343</v>
      </c>
      <c r="D1852" s="96" t="s">
        <v>1981</v>
      </c>
      <c r="E1852" s="98">
        <v>1553</v>
      </c>
      <c r="F1852" s="99">
        <v>0</v>
      </c>
      <c r="G1852" s="98">
        <v>1553</v>
      </c>
      <c r="H1852" s="98">
        <v>51238</v>
      </c>
      <c r="I1852" s="99">
        <v>0</v>
      </c>
      <c r="J1852" s="98">
        <v>51238</v>
      </c>
      <c r="K1852" s="100">
        <v>3.031E-2</v>
      </c>
      <c r="M1852">
        <f t="shared" si="56"/>
        <v>0</v>
      </c>
      <c r="N1852">
        <f t="shared" si="57"/>
        <v>0</v>
      </c>
    </row>
    <row r="1853" spans="1:14" x14ac:dyDescent="0.2">
      <c r="A1853" s="96">
        <v>260110</v>
      </c>
      <c r="B1853" s="97" t="s">
        <v>168</v>
      </c>
      <c r="C1853" s="97" t="s">
        <v>1343</v>
      </c>
      <c r="D1853" s="96" t="s">
        <v>1982</v>
      </c>
      <c r="E1853" s="98">
        <v>1831</v>
      </c>
      <c r="F1853" s="99">
        <v>37</v>
      </c>
      <c r="G1853" s="98">
        <v>1868</v>
      </c>
      <c r="H1853" s="98">
        <v>23251</v>
      </c>
      <c r="I1853" s="99">
        <v>660</v>
      </c>
      <c r="J1853" s="98">
        <v>23911</v>
      </c>
      <c r="K1853" s="100">
        <v>7.8119999999999995E-2</v>
      </c>
      <c r="M1853">
        <f t="shared" si="56"/>
        <v>1.980728051391863E-2</v>
      </c>
      <c r="N1853">
        <f t="shared" si="57"/>
        <v>2.76023587470202E-2</v>
      </c>
    </row>
    <row r="1854" spans="1:14" x14ac:dyDescent="0.2">
      <c r="A1854" s="96">
        <v>260113</v>
      </c>
      <c r="B1854" s="97" t="s">
        <v>168</v>
      </c>
      <c r="C1854" s="97" t="s">
        <v>1343</v>
      </c>
      <c r="D1854" s="96" t="s">
        <v>1983</v>
      </c>
      <c r="E1854" s="98">
        <v>1979</v>
      </c>
      <c r="F1854" s="99">
        <v>0</v>
      </c>
      <c r="G1854" s="98">
        <v>1979</v>
      </c>
      <c r="H1854" s="98">
        <v>12277</v>
      </c>
      <c r="I1854" s="99">
        <v>0</v>
      </c>
      <c r="J1854" s="98">
        <v>12277</v>
      </c>
      <c r="K1854" s="100">
        <v>0.16120000000000001</v>
      </c>
      <c r="M1854">
        <f t="shared" si="56"/>
        <v>0</v>
      </c>
      <c r="N1854">
        <f t="shared" si="57"/>
        <v>0</v>
      </c>
    </row>
    <row r="1855" spans="1:14" x14ac:dyDescent="0.2">
      <c r="A1855" s="96">
        <v>260115</v>
      </c>
      <c r="B1855" s="97" t="s">
        <v>168</v>
      </c>
      <c r="C1855" s="97" t="s">
        <v>1343</v>
      </c>
      <c r="D1855" s="96" t="s">
        <v>1984</v>
      </c>
      <c r="E1855" s="98">
        <v>160</v>
      </c>
      <c r="F1855" s="99">
        <v>0</v>
      </c>
      <c r="G1855" s="98">
        <v>160</v>
      </c>
      <c r="H1855" s="98">
        <v>2602</v>
      </c>
      <c r="I1855" s="99">
        <v>0</v>
      </c>
      <c r="J1855" s="98">
        <v>2602</v>
      </c>
      <c r="K1855" s="100">
        <v>6.1490000000000003E-2</v>
      </c>
      <c r="M1855">
        <f t="shared" si="56"/>
        <v>0</v>
      </c>
      <c r="N1855">
        <f t="shared" si="57"/>
        <v>0</v>
      </c>
    </row>
    <row r="1856" spans="1:14" x14ac:dyDescent="0.2">
      <c r="A1856" s="96">
        <v>260116</v>
      </c>
      <c r="B1856" s="97" t="s">
        <v>168</v>
      </c>
      <c r="C1856" s="97" t="s">
        <v>1343</v>
      </c>
      <c r="D1856" s="96" t="s">
        <v>1985</v>
      </c>
      <c r="E1856" s="98">
        <v>441</v>
      </c>
      <c r="F1856" s="99">
        <v>0</v>
      </c>
      <c r="G1856" s="98">
        <v>441</v>
      </c>
      <c r="H1856" s="98">
        <v>6462</v>
      </c>
      <c r="I1856" s="99">
        <v>0</v>
      </c>
      <c r="J1856" s="98">
        <v>6462</v>
      </c>
      <c r="K1856" s="100">
        <v>6.8250000000000005E-2</v>
      </c>
      <c r="M1856">
        <f t="shared" si="56"/>
        <v>0</v>
      </c>
      <c r="N1856">
        <f t="shared" si="57"/>
        <v>0</v>
      </c>
    </row>
    <row r="1857" spans="1:14" x14ac:dyDescent="0.2">
      <c r="A1857" s="96">
        <v>260119</v>
      </c>
      <c r="B1857" s="97" t="s">
        <v>168</v>
      </c>
      <c r="C1857" s="97" t="s">
        <v>1343</v>
      </c>
      <c r="D1857" s="96" t="s">
        <v>1986</v>
      </c>
      <c r="E1857" s="98">
        <v>3902</v>
      </c>
      <c r="F1857" s="99">
        <v>0</v>
      </c>
      <c r="G1857" s="98">
        <v>3902</v>
      </c>
      <c r="H1857" s="98">
        <v>24390</v>
      </c>
      <c r="I1857" s="99">
        <v>0</v>
      </c>
      <c r="J1857" s="98">
        <v>24390</v>
      </c>
      <c r="K1857" s="100">
        <v>0.15998000000000001</v>
      </c>
      <c r="M1857">
        <f t="shared" si="56"/>
        <v>0</v>
      </c>
      <c r="N1857">
        <f t="shared" si="57"/>
        <v>0</v>
      </c>
    </row>
    <row r="1858" spans="1:14" x14ac:dyDescent="0.2">
      <c r="A1858" s="96">
        <v>260137</v>
      </c>
      <c r="B1858" s="97" t="s">
        <v>193</v>
      </c>
      <c r="C1858" s="97" t="s">
        <v>1343</v>
      </c>
      <c r="D1858" s="96" t="s">
        <v>1987</v>
      </c>
      <c r="E1858" s="98">
        <v>2524</v>
      </c>
      <c r="F1858" s="99">
        <v>0</v>
      </c>
      <c r="G1858" s="98">
        <v>2524</v>
      </c>
      <c r="H1858" s="98">
        <v>32445</v>
      </c>
      <c r="I1858" s="99">
        <v>3</v>
      </c>
      <c r="J1858" s="98">
        <v>32448</v>
      </c>
      <c r="K1858" s="100">
        <v>7.7789999999999998E-2</v>
      </c>
      <c r="M1858">
        <f t="shared" si="56"/>
        <v>0</v>
      </c>
      <c r="N1858">
        <f t="shared" si="57"/>
        <v>9.2455621301775146E-5</v>
      </c>
    </row>
    <row r="1859" spans="1:14" x14ac:dyDescent="0.2">
      <c r="A1859" s="96">
        <v>260138</v>
      </c>
      <c r="B1859" s="97" t="s">
        <v>168</v>
      </c>
      <c r="C1859" s="97" t="s">
        <v>1343</v>
      </c>
      <c r="D1859" s="96" t="s">
        <v>1988</v>
      </c>
      <c r="E1859" s="98">
        <v>3042</v>
      </c>
      <c r="F1859" s="99">
        <v>30</v>
      </c>
      <c r="G1859" s="98">
        <v>3072</v>
      </c>
      <c r="H1859" s="98">
        <v>45419</v>
      </c>
      <c r="I1859" s="99">
        <v>2829</v>
      </c>
      <c r="J1859" s="98">
        <v>48248</v>
      </c>
      <c r="K1859" s="100">
        <v>6.3670000000000004E-2</v>
      </c>
      <c r="M1859">
        <f t="shared" si="56"/>
        <v>9.765625E-3</v>
      </c>
      <c r="N1859">
        <f t="shared" si="57"/>
        <v>5.8634554800198975E-2</v>
      </c>
    </row>
    <row r="1860" spans="1:14" x14ac:dyDescent="0.2">
      <c r="A1860" s="96">
        <v>260141</v>
      </c>
      <c r="B1860" s="97" t="s">
        <v>168</v>
      </c>
      <c r="C1860" s="97" t="s">
        <v>1343</v>
      </c>
      <c r="D1860" s="96" t="s">
        <v>1989</v>
      </c>
      <c r="E1860" s="98">
        <v>3155</v>
      </c>
      <c r="F1860" s="99">
        <v>29</v>
      </c>
      <c r="G1860" s="98">
        <v>3184</v>
      </c>
      <c r="H1860" s="98">
        <v>29307</v>
      </c>
      <c r="I1860" s="99">
        <v>819</v>
      </c>
      <c r="J1860" s="98">
        <v>30126</v>
      </c>
      <c r="K1860" s="100">
        <v>0.10569000000000001</v>
      </c>
      <c r="M1860">
        <f t="shared" ref="M1860:M1923" si="58">F1860/G1860</f>
        <v>9.1080402010050247E-3</v>
      </c>
      <c r="N1860">
        <f t="shared" ref="N1860:N1923" si="59">I1860/J1860</f>
        <v>2.7185819557857E-2</v>
      </c>
    </row>
    <row r="1861" spans="1:14" x14ac:dyDescent="0.2">
      <c r="A1861" s="96">
        <v>260142</v>
      </c>
      <c r="B1861" s="97" t="s">
        <v>193</v>
      </c>
      <c r="C1861" s="97" t="s">
        <v>1343</v>
      </c>
      <c r="D1861" s="96" t="s">
        <v>1990</v>
      </c>
      <c r="E1861" s="98">
        <v>328</v>
      </c>
      <c r="F1861" s="99">
        <v>0</v>
      </c>
      <c r="G1861" s="98">
        <v>328</v>
      </c>
      <c r="H1861" s="98">
        <v>5467</v>
      </c>
      <c r="I1861" s="99">
        <v>6</v>
      </c>
      <c r="J1861" s="98">
        <v>5473</v>
      </c>
      <c r="K1861" s="100">
        <v>5.9929999999999997E-2</v>
      </c>
      <c r="M1861">
        <f t="shared" si="58"/>
        <v>0</v>
      </c>
      <c r="N1861">
        <f t="shared" si="59"/>
        <v>1.0962908825141605E-3</v>
      </c>
    </row>
    <row r="1862" spans="1:14" x14ac:dyDescent="0.2">
      <c r="A1862" s="96">
        <v>260147</v>
      </c>
      <c r="B1862" s="97" t="s">
        <v>168</v>
      </c>
      <c r="C1862" s="97" t="s">
        <v>1343</v>
      </c>
      <c r="D1862" s="96" t="s">
        <v>1991</v>
      </c>
      <c r="E1862" s="98">
        <v>132</v>
      </c>
      <c r="F1862" s="99">
        <v>0</v>
      </c>
      <c r="G1862" s="98">
        <v>132</v>
      </c>
      <c r="H1862" s="98">
        <v>1830</v>
      </c>
      <c r="I1862" s="99">
        <v>0</v>
      </c>
      <c r="J1862" s="98">
        <v>1830</v>
      </c>
      <c r="K1862" s="100">
        <v>7.213E-2</v>
      </c>
      <c r="M1862">
        <f t="shared" si="58"/>
        <v>0</v>
      </c>
      <c r="N1862">
        <f t="shared" si="59"/>
        <v>0</v>
      </c>
    </row>
    <row r="1863" spans="1:14" x14ac:dyDescent="0.2">
      <c r="A1863" s="96">
        <v>260160</v>
      </c>
      <c r="B1863" s="97" t="s">
        <v>168</v>
      </c>
      <c r="C1863" s="97" t="s">
        <v>1343</v>
      </c>
      <c r="D1863" s="96" t="s">
        <v>1992</v>
      </c>
      <c r="E1863" s="98">
        <v>364</v>
      </c>
      <c r="F1863" s="99">
        <v>0</v>
      </c>
      <c r="G1863" s="98">
        <v>364</v>
      </c>
      <c r="H1863" s="98">
        <v>3249</v>
      </c>
      <c r="I1863" s="99">
        <v>0</v>
      </c>
      <c r="J1863" s="98">
        <v>3249</v>
      </c>
      <c r="K1863" s="100">
        <v>0.11203</v>
      </c>
      <c r="M1863">
        <f t="shared" si="58"/>
        <v>0</v>
      </c>
      <c r="N1863">
        <f t="shared" si="59"/>
        <v>0</v>
      </c>
    </row>
    <row r="1864" spans="1:14" x14ac:dyDescent="0.2">
      <c r="A1864" s="96">
        <v>260162</v>
      </c>
      <c r="B1864" s="97" t="s">
        <v>168</v>
      </c>
      <c r="C1864" s="97" t="s">
        <v>1343</v>
      </c>
      <c r="D1864" s="96" t="s">
        <v>1993</v>
      </c>
      <c r="E1864" s="98">
        <v>153</v>
      </c>
      <c r="F1864" s="99">
        <v>0</v>
      </c>
      <c r="G1864" s="98">
        <v>153</v>
      </c>
      <c r="H1864" s="98">
        <v>7005</v>
      </c>
      <c r="I1864" s="99">
        <v>0</v>
      </c>
      <c r="J1864" s="98">
        <v>7005</v>
      </c>
      <c r="K1864" s="100">
        <v>2.1839999999999998E-2</v>
      </c>
      <c r="M1864">
        <f t="shared" si="58"/>
        <v>0</v>
      </c>
      <c r="N1864">
        <f t="shared" si="59"/>
        <v>0</v>
      </c>
    </row>
    <row r="1865" spans="1:14" x14ac:dyDescent="0.2">
      <c r="A1865" s="96">
        <v>260163</v>
      </c>
      <c r="B1865" s="97" t="s">
        <v>168</v>
      </c>
      <c r="C1865" s="97" t="s">
        <v>1343</v>
      </c>
      <c r="D1865" s="96" t="s">
        <v>1994</v>
      </c>
      <c r="E1865" s="98">
        <v>311</v>
      </c>
      <c r="F1865" s="99">
        <v>0</v>
      </c>
      <c r="G1865" s="98">
        <v>311</v>
      </c>
      <c r="H1865" s="98">
        <v>7784</v>
      </c>
      <c r="I1865" s="99">
        <v>0</v>
      </c>
      <c r="J1865" s="98">
        <v>7784</v>
      </c>
      <c r="K1865" s="100">
        <v>3.9949999999999999E-2</v>
      </c>
      <c r="M1865">
        <f t="shared" si="58"/>
        <v>0</v>
      </c>
      <c r="N1865">
        <f t="shared" si="59"/>
        <v>0</v>
      </c>
    </row>
    <row r="1866" spans="1:14" x14ac:dyDescent="0.2">
      <c r="A1866" s="96">
        <v>260166</v>
      </c>
      <c r="B1866" s="97" t="s">
        <v>168</v>
      </c>
      <c r="C1866" s="97" t="s">
        <v>1343</v>
      </c>
      <c r="D1866" s="96" t="s">
        <v>1995</v>
      </c>
      <c r="E1866" s="98">
        <v>284</v>
      </c>
      <c r="F1866" s="99">
        <v>3</v>
      </c>
      <c r="G1866" s="98">
        <v>287</v>
      </c>
      <c r="H1866" s="98">
        <v>5110</v>
      </c>
      <c r="I1866" s="99">
        <v>1897</v>
      </c>
      <c r="J1866" s="98">
        <v>7007</v>
      </c>
      <c r="K1866" s="100">
        <v>4.0960000000000003E-2</v>
      </c>
      <c r="M1866">
        <f t="shared" si="58"/>
        <v>1.0452961672473868E-2</v>
      </c>
      <c r="N1866">
        <f t="shared" si="59"/>
        <v>0.27072927072927072</v>
      </c>
    </row>
    <row r="1867" spans="1:14" x14ac:dyDescent="0.2">
      <c r="A1867" s="96">
        <v>260175</v>
      </c>
      <c r="B1867" s="97" t="s">
        <v>193</v>
      </c>
      <c r="C1867" s="97" t="s">
        <v>1343</v>
      </c>
      <c r="D1867" s="96" t="s">
        <v>1996</v>
      </c>
      <c r="E1867" s="98">
        <v>264</v>
      </c>
      <c r="F1867" s="99">
        <v>0</v>
      </c>
      <c r="G1867" s="98">
        <v>264</v>
      </c>
      <c r="H1867" s="98">
        <v>6531</v>
      </c>
      <c r="I1867" s="99">
        <v>0</v>
      </c>
      <c r="J1867" s="98">
        <v>6531</v>
      </c>
      <c r="K1867" s="100">
        <v>4.0419999999999998E-2</v>
      </c>
      <c r="M1867">
        <f t="shared" si="58"/>
        <v>0</v>
      </c>
      <c r="N1867">
        <f t="shared" si="59"/>
        <v>0</v>
      </c>
    </row>
    <row r="1868" spans="1:14" x14ac:dyDescent="0.2">
      <c r="A1868" s="96">
        <v>260176</v>
      </c>
      <c r="B1868" s="97" t="s">
        <v>168</v>
      </c>
      <c r="C1868" s="97" t="s">
        <v>1343</v>
      </c>
      <c r="D1868" s="96" t="s">
        <v>1997</v>
      </c>
      <c r="E1868" s="98">
        <v>1234</v>
      </c>
      <c r="F1868" s="99">
        <v>69</v>
      </c>
      <c r="G1868" s="98">
        <v>1303</v>
      </c>
      <c r="H1868" s="98">
        <v>22297</v>
      </c>
      <c r="I1868" s="99">
        <v>5396</v>
      </c>
      <c r="J1868" s="98">
        <v>27693</v>
      </c>
      <c r="K1868" s="100">
        <v>4.7050000000000002E-2</v>
      </c>
      <c r="M1868">
        <f t="shared" si="58"/>
        <v>5.2954719877206444E-2</v>
      </c>
      <c r="N1868">
        <f t="shared" si="59"/>
        <v>0.19485068428844834</v>
      </c>
    </row>
    <row r="1869" spans="1:14" x14ac:dyDescent="0.2">
      <c r="A1869" s="96">
        <v>260177</v>
      </c>
      <c r="B1869" s="97" t="s">
        <v>168</v>
      </c>
      <c r="C1869" s="97" t="s">
        <v>1343</v>
      </c>
      <c r="D1869" s="96" t="s">
        <v>1998</v>
      </c>
      <c r="E1869" s="98">
        <v>932</v>
      </c>
      <c r="F1869" s="99">
        <v>0</v>
      </c>
      <c r="G1869" s="98">
        <v>932</v>
      </c>
      <c r="H1869" s="98">
        <v>30780</v>
      </c>
      <c r="I1869" s="99">
        <v>0</v>
      </c>
      <c r="J1869" s="98">
        <v>30780</v>
      </c>
      <c r="K1869" s="100">
        <v>3.0280000000000001E-2</v>
      </c>
      <c r="M1869">
        <f t="shared" si="58"/>
        <v>0</v>
      </c>
      <c r="N1869">
        <f t="shared" si="59"/>
        <v>0</v>
      </c>
    </row>
    <row r="1870" spans="1:14" x14ac:dyDescent="0.2">
      <c r="A1870" s="96">
        <v>260178</v>
      </c>
      <c r="B1870" s="97" t="s">
        <v>168</v>
      </c>
      <c r="C1870" s="97" t="s">
        <v>1343</v>
      </c>
      <c r="D1870" s="96" t="s">
        <v>1999</v>
      </c>
      <c r="E1870" s="98">
        <v>329</v>
      </c>
      <c r="F1870" s="99">
        <v>0</v>
      </c>
      <c r="G1870" s="98">
        <v>329</v>
      </c>
      <c r="H1870" s="98">
        <v>7037</v>
      </c>
      <c r="I1870" s="99">
        <v>99</v>
      </c>
      <c r="J1870" s="98">
        <v>7136</v>
      </c>
      <c r="K1870" s="100">
        <v>4.6100000000000002E-2</v>
      </c>
      <c r="M1870">
        <f t="shared" si="58"/>
        <v>0</v>
      </c>
      <c r="N1870">
        <f t="shared" si="59"/>
        <v>1.3873318385650224E-2</v>
      </c>
    </row>
    <row r="1871" spans="1:14" x14ac:dyDescent="0.2">
      <c r="A1871" s="96">
        <v>260179</v>
      </c>
      <c r="B1871" s="97" t="s">
        <v>168</v>
      </c>
      <c r="C1871" s="97" t="s">
        <v>1343</v>
      </c>
      <c r="D1871" s="96" t="s">
        <v>1356</v>
      </c>
      <c r="E1871" s="98">
        <v>919</v>
      </c>
      <c r="F1871" s="99">
        <v>6</v>
      </c>
      <c r="G1871" s="98">
        <v>925</v>
      </c>
      <c r="H1871" s="98">
        <v>45137</v>
      </c>
      <c r="I1871" s="99">
        <v>8118</v>
      </c>
      <c r="J1871" s="98">
        <v>53255</v>
      </c>
      <c r="K1871" s="100">
        <v>1.737E-2</v>
      </c>
      <c r="M1871">
        <f t="shared" si="58"/>
        <v>6.4864864864864862E-3</v>
      </c>
      <c r="N1871">
        <f t="shared" si="59"/>
        <v>0.15243639094920663</v>
      </c>
    </row>
    <row r="1872" spans="1:14" x14ac:dyDescent="0.2">
      <c r="A1872" s="96">
        <v>260180</v>
      </c>
      <c r="B1872" s="97" t="s">
        <v>168</v>
      </c>
      <c r="C1872" s="97" t="s">
        <v>1343</v>
      </c>
      <c r="D1872" s="96" t="s">
        <v>2000</v>
      </c>
      <c r="E1872" s="98">
        <v>4143</v>
      </c>
      <c r="F1872" s="99">
        <v>0</v>
      </c>
      <c r="G1872" s="98">
        <v>4143</v>
      </c>
      <c r="H1872" s="98">
        <v>45778</v>
      </c>
      <c r="I1872" s="99">
        <v>0</v>
      </c>
      <c r="J1872" s="98">
        <v>45778</v>
      </c>
      <c r="K1872" s="100">
        <v>9.0499999999999997E-2</v>
      </c>
      <c r="M1872">
        <f t="shared" si="58"/>
        <v>0</v>
      </c>
      <c r="N1872">
        <f t="shared" si="59"/>
        <v>0</v>
      </c>
    </row>
    <row r="1873" spans="1:14" x14ac:dyDescent="0.2">
      <c r="A1873" s="96">
        <v>260183</v>
      </c>
      <c r="B1873" s="97" t="s">
        <v>168</v>
      </c>
      <c r="C1873" s="97" t="s">
        <v>1343</v>
      </c>
      <c r="D1873" s="96" t="s">
        <v>1543</v>
      </c>
      <c r="E1873" s="98">
        <v>2473</v>
      </c>
      <c r="F1873" s="99">
        <v>28</v>
      </c>
      <c r="G1873" s="98">
        <v>2501</v>
      </c>
      <c r="H1873" s="98">
        <v>30990</v>
      </c>
      <c r="I1873" s="99">
        <v>364</v>
      </c>
      <c r="J1873" s="98">
        <v>31354</v>
      </c>
      <c r="K1873" s="100">
        <v>7.9769999999999994E-2</v>
      </c>
      <c r="M1873">
        <f t="shared" si="58"/>
        <v>1.1195521791283487E-2</v>
      </c>
      <c r="N1873">
        <f t="shared" si="59"/>
        <v>1.1609364036486573E-2</v>
      </c>
    </row>
    <row r="1874" spans="1:14" x14ac:dyDescent="0.2">
      <c r="A1874" s="96">
        <v>260186</v>
      </c>
      <c r="B1874" s="97" t="s">
        <v>193</v>
      </c>
      <c r="C1874" s="97" t="s">
        <v>1343</v>
      </c>
      <c r="D1874" s="96" t="s">
        <v>2001</v>
      </c>
      <c r="E1874" s="98">
        <v>629</v>
      </c>
      <c r="F1874" s="99">
        <v>0</v>
      </c>
      <c r="G1874" s="98">
        <v>629</v>
      </c>
      <c r="H1874" s="98">
        <v>15165</v>
      </c>
      <c r="I1874" s="99">
        <v>52</v>
      </c>
      <c r="J1874" s="98">
        <v>15217</v>
      </c>
      <c r="K1874" s="100">
        <v>4.1340000000000002E-2</v>
      </c>
      <c r="M1874">
        <f t="shared" si="58"/>
        <v>0</v>
      </c>
      <c r="N1874">
        <f t="shared" si="59"/>
        <v>3.4172307287901691E-3</v>
      </c>
    </row>
    <row r="1875" spans="1:14" x14ac:dyDescent="0.2">
      <c r="A1875" s="96">
        <v>260190</v>
      </c>
      <c r="B1875" s="97" t="s">
        <v>168</v>
      </c>
      <c r="C1875" s="97" t="s">
        <v>1343</v>
      </c>
      <c r="D1875" s="96" t="s">
        <v>2002</v>
      </c>
      <c r="E1875" s="98">
        <v>241</v>
      </c>
      <c r="F1875" s="99">
        <v>0</v>
      </c>
      <c r="G1875" s="98">
        <v>241</v>
      </c>
      <c r="H1875" s="98">
        <v>8688</v>
      </c>
      <c r="I1875" s="99">
        <v>19</v>
      </c>
      <c r="J1875" s="98">
        <v>8707</v>
      </c>
      <c r="K1875" s="100">
        <v>2.768E-2</v>
      </c>
      <c r="M1875">
        <f t="shared" si="58"/>
        <v>0</v>
      </c>
      <c r="N1875">
        <f t="shared" si="59"/>
        <v>2.1821522912599057E-3</v>
      </c>
    </row>
    <row r="1876" spans="1:14" x14ac:dyDescent="0.2">
      <c r="A1876" s="96">
        <v>260191</v>
      </c>
      <c r="B1876" s="97" t="s">
        <v>168</v>
      </c>
      <c r="C1876" s="97" t="s">
        <v>1343</v>
      </c>
      <c r="D1876" s="96" t="s">
        <v>2003</v>
      </c>
      <c r="E1876" s="98">
        <v>290</v>
      </c>
      <c r="F1876" s="99">
        <v>0</v>
      </c>
      <c r="G1876" s="98">
        <v>290</v>
      </c>
      <c r="H1876" s="98">
        <v>12400</v>
      </c>
      <c r="I1876" s="99">
        <v>0</v>
      </c>
      <c r="J1876" s="98">
        <v>12400</v>
      </c>
      <c r="K1876" s="100">
        <v>2.3390000000000001E-2</v>
      </c>
      <c r="M1876">
        <f t="shared" si="58"/>
        <v>0</v>
      </c>
      <c r="N1876">
        <f t="shared" si="59"/>
        <v>0</v>
      </c>
    </row>
    <row r="1877" spans="1:14" x14ac:dyDescent="0.2">
      <c r="A1877" s="96">
        <v>260193</v>
      </c>
      <c r="B1877" s="97" t="s">
        <v>168</v>
      </c>
      <c r="C1877" s="97" t="s">
        <v>1343</v>
      </c>
      <c r="D1877" s="96" t="s">
        <v>606</v>
      </c>
      <c r="E1877" s="98">
        <v>279</v>
      </c>
      <c r="F1877" s="99">
        <v>0</v>
      </c>
      <c r="G1877" s="98">
        <v>279</v>
      </c>
      <c r="H1877" s="98">
        <v>11610</v>
      </c>
      <c r="I1877" s="99">
        <v>2202</v>
      </c>
      <c r="J1877" s="98">
        <v>13812</v>
      </c>
      <c r="K1877" s="100">
        <v>2.0199999999999999E-2</v>
      </c>
      <c r="M1877">
        <f t="shared" si="58"/>
        <v>0</v>
      </c>
      <c r="N1877">
        <f t="shared" si="59"/>
        <v>0.15942658557775846</v>
      </c>
    </row>
    <row r="1878" spans="1:14" x14ac:dyDescent="0.2">
      <c r="A1878" s="96">
        <v>260195</v>
      </c>
      <c r="B1878" s="97" t="s">
        <v>193</v>
      </c>
      <c r="C1878" s="97" t="s">
        <v>1343</v>
      </c>
      <c r="D1878" s="96" t="s">
        <v>2004</v>
      </c>
      <c r="E1878" s="98">
        <v>359</v>
      </c>
      <c r="F1878" s="99">
        <v>0</v>
      </c>
      <c r="G1878" s="98">
        <v>359</v>
      </c>
      <c r="H1878" s="98">
        <v>5929</v>
      </c>
      <c r="I1878" s="99">
        <v>0</v>
      </c>
      <c r="J1878" s="98">
        <v>5929</v>
      </c>
      <c r="K1878" s="100">
        <v>6.055E-2</v>
      </c>
      <c r="M1878">
        <f t="shared" si="58"/>
        <v>0</v>
      </c>
      <c r="N1878">
        <f t="shared" si="59"/>
        <v>0</v>
      </c>
    </row>
    <row r="1879" spans="1:14" x14ac:dyDescent="0.2">
      <c r="A1879" s="96">
        <v>260200</v>
      </c>
      <c r="B1879" s="97" t="s">
        <v>168</v>
      </c>
      <c r="C1879" s="97" t="s">
        <v>1343</v>
      </c>
      <c r="D1879" s="96" t="s">
        <v>2005</v>
      </c>
      <c r="E1879" s="98">
        <v>348</v>
      </c>
      <c r="F1879" s="99">
        <v>0</v>
      </c>
      <c r="G1879" s="98">
        <v>348</v>
      </c>
      <c r="H1879" s="98">
        <v>10928</v>
      </c>
      <c r="I1879" s="99">
        <v>0</v>
      </c>
      <c r="J1879" s="98">
        <v>10928</v>
      </c>
      <c r="K1879" s="100">
        <v>3.184E-2</v>
      </c>
      <c r="M1879">
        <f t="shared" si="58"/>
        <v>0</v>
      </c>
      <c r="N1879">
        <f t="shared" si="59"/>
        <v>0</v>
      </c>
    </row>
    <row r="1880" spans="1:14" x14ac:dyDescent="0.2">
      <c r="A1880" s="96">
        <v>260207</v>
      </c>
      <c r="B1880" s="97" t="s">
        <v>168</v>
      </c>
      <c r="C1880" s="97" t="s">
        <v>1343</v>
      </c>
      <c r="D1880" s="96" t="s">
        <v>2006</v>
      </c>
      <c r="E1880" s="98">
        <v>289</v>
      </c>
      <c r="F1880" s="99">
        <v>0</v>
      </c>
      <c r="G1880" s="98">
        <v>289</v>
      </c>
      <c r="H1880" s="98">
        <v>3919</v>
      </c>
      <c r="I1880" s="99">
        <v>0</v>
      </c>
      <c r="J1880" s="98">
        <v>3919</v>
      </c>
      <c r="K1880" s="100">
        <v>7.374E-2</v>
      </c>
      <c r="M1880">
        <f t="shared" si="58"/>
        <v>0</v>
      </c>
      <c r="N1880">
        <f t="shared" si="59"/>
        <v>0</v>
      </c>
    </row>
    <row r="1881" spans="1:14" x14ac:dyDescent="0.2">
      <c r="A1881" s="96">
        <v>260209</v>
      </c>
      <c r="B1881" s="97" t="s">
        <v>193</v>
      </c>
      <c r="C1881" s="97" t="s">
        <v>1343</v>
      </c>
      <c r="D1881" s="96" t="s">
        <v>2007</v>
      </c>
      <c r="E1881" s="98">
        <v>86</v>
      </c>
      <c r="F1881" s="99">
        <v>0</v>
      </c>
      <c r="G1881" s="98">
        <v>86</v>
      </c>
      <c r="H1881" s="98">
        <v>1690</v>
      </c>
      <c r="I1881" s="99">
        <v>0</v>
      </c>
      <c r="J1881" s="98">
        <v>1690</v>
      </c>
      <c r="K1881" s="100">
        <v>5.0889999999999998E-2</v>
      </c>
      <c r="M1881">
        <f t="shared" si="58"/>
        <v>0</v>
      </c>
      <c r="N1881">
        <f t="shared" si="59"/>
        <v>0</v>
      </c>
    </row>
    <row r="1882" spans="1:14" x14ac:dyDescent="0.2">
      <c r="A1882" s="96">
        <v>260210</v>
      </c>
      <c r="B1882" s="97" t="s">
        <v>168</v>
      </c>
      <c r="C1882" s="97" t="s">
        <v>1343</v>
      </c>
      <c r="D1882" s="96" t="s">
        <v>2008</v>
      </c>
      <c r="E1882" s="98">
        <v>1237</v>
      </c>
      <c r="F1882" s="99">
        <v>36</v>
      </c>
      <c r="G1882" s="98">
        <v>1273</v>
      </c>
      <c r="H1882" s="98">
        <v>10722</v>
      </c>
      <c r="I1882" s="99">
        <v>572</v>
      </c>
      <c r="J1882" s="98">
        <v>11294</v>
      </c>
      <c r="K1882" s="100">
        <v>0.11271</v>
      </c>
      <c r="M1882">
        <f t="shared" si="58"/>
        <v>2.8279654359780047E-2</v>
      </c>
      <c r="N1882">
        <f t="shared" si="59"/>
        <v>5.0646360899592707E-2</v>
      </c>
    </row>
    <row r="1883" spans="1:14" x14ac:dyDescent="0.2">
      <c r="A1883" s="96">
        <v>260211</v>
      </c>
      <c r="B1883" s="97" t="s">
        <v>168</v>
      </c>
      <c r="C1883" s="97" t="s">
        <v>1343</v>
      </c>
      <c r="D1883" s="96" t="s">
        <v>2009</v>
      </c>
      <c r="E1883" s="98">
        <v>22</v>
      </c>
      <c r="F1883" s="99">
        <v>0</v>
      </c>
      <c r="G1883" s="98">
        <v>22</v>
      </c>
      <c r="H1883" s="98">
        <v>1989</v>
      </c>
      <c r="I1883" s="99">
        <v>82</v>
      </c>
      <c r="J1883" s="98">
        <v>2071</v>
      </c>
      <c r="K1883" s="100">
        <v>1.0619999999999999E-2</v>
      </c>
      <c r="M1883">
        <f t="shared" si="58"/>
        <v>0</v>
      </c>
      <c r="N1883">
        <f t="shared" si="59"/>
        <v>3.9594398841139543E-2</v>
      </c>
    </row>
    <row r="1884" spans="1:14" x14ac:dyDescent="0.2">
      <c r="A1884" s="96">
        <v>260214</v>
      </c>
      <c r="B1884" s="97" t="s">
        <v>168</v>
      </c>
      <c r="C1884" s="97" t="s">
        <v>1343</v>
      </c>
      <c r="D1884" s="96" t="s">
        <v>2010</v>
      </c>
      <c r="E1884" s="98">
        <v>75</v>
      </c>
      <c r="F1884" s="99">
        <v>0</v>
      </c>
      <c r="G1884" s="98">
        <v>75</v>
      </c>
      <c r="H1884" s="98">
        <v>2218</v>
      </c>
      <c r="I1884" s="99">
        <v>3</v>
      </c>
      <c r="J1884" s="98">
        <v>2221</v>
      </c>
      <c r="K1884" s="100">
        <v>3.3770000000000001E-2</v>
      </c>
      <c r="M1884">
        <f t="shared" si="58"/>
        <v>0</v>
      </c>
      <c r="N1884">
        <f t="shared" si="59"/>
        <v>1.3507429085997298E-3</v>
      </c>
    </row>
    <row r="1885" spans="1:14" x14ac:dyDescent="0.2">
      <c r="A1885" s="96">
        <v>260216</v>
      </c>
      <c r="B1885" s="97" t="s">
        <v>168</v>
      </c>
      <c r="C1885" s="97" t="s">
        <v>1343</v>
      </c>
      <c r="D1885" s="96" t="s">
        <v>2011</v>
      </c>
      <c r="E1885" s="98">
        <v>199</v>
      </c>
      <c r="F1885" s="99">
        <v>0</v>
      </c>
      <c r="G1885" s="98">
        <v>199</v>
      </c>
      <c r="H1885" s="98">
        <v>6723</v>
      </c>
      <c r="I1885" s="99">
        <v>0</v>
      </c>
      <c r="J1885" s="98">
        <v>6723</v>
      </c>
      <c r="K1885" s="100">
        <v>2.9600000000000001E-2</v>
      </c>
      <c r="M1885">
        <f t="shared" si="58"/>
        <v>0</v>
      </c>
      <c r="N1885">
        <f t="shared" si="59"/>
        <v>0</v>
      </c>
    </row>
    <row r="1886" spans="1:14" x14ac:dyDescent="0.2">
      <c r="A1886" s="96">
        <v>260218</v>
      </c>
      <c r="B1886" s="97" t="s">
        <v>193</v>
      </c>
      <c r="C1886" s="97" t="s">
        <v>1343</v>
      </c>
      <c r="D1886" s="96" t="s">
        <v>2012</v>
      </c>
      <c r="E1886" s="98">
        <v>3</v>
      </c>
      <c r="F1886" s="99">
        <v>0</v>
      </c>
      <c r="G1886" s="98">
        <v>3</v>
      </c>
      <c r="H1886" s="98">
        <v>18</v>
      </c>
      <c r="I1886" s="99">
        <v>0</v>
      </c>
      <c r="J1886" s="98">
        <v>18</v>
      </c>
      <c r="K1886" s="100">
        <v>0.16667000000000001</v>
      </c>
      <c r="M1886">
        <f t="shared" si="58"/>
        <v>0</v>
      </c>
      <c r="N1886">
        <f t="shared" si="59"/>
        <v>0</v>
      </c>
    </row>
    <row r="1887" spans="1:14" x14ac:dyDescent="0.2">
      <c r="A1887" s="96">
        <v>260219</v>
      </c>
      <c r="B1887" s="97" t="s">
        <v>168</v>
      </c>
      <c r="C1887" s="97" t="s">
        <v>1343</v>
      </c>
      <c r="D1887" s="96" t="s">
        <v>2013</v>
      </c>
      <c r="E1887" s="98">
        <v>16</v>
      </c>
      <c r="F1887" s="99">
        <v>0</v>
      </c>
      <c r="G1887" s="98">
        <v>16</v>
      </c>
      <c r="H1887" s="98">
        <v>1260</v>
      </c>
      <c r="I1887" s="99">
        <v>0</v>
      </c>
      <c r="J1887" s="98">
        <v>1260</v>
      </c>
      <c r="K1887" s="100">
        <v>1.2699999999999999E-2</v>
      </c>
      <c r="M1887">
        <f t="shared" si="58"/>
        <v>0</v>
      </c>
      <c r="N1887">
        <f t="shared" si="59"/>
        <v>0</v>
      </c>
    </row>
    <row r="1888" spans="1:14" x14ac:dyDescent="0.2">
      <c r="A1888" s="96">
        <v>260220</v>
      </c>
      <c r="B1888" s="97" t="s">
        <v>193</v>
      </c>
      <c r="C1888" s="97" t="s">
        <v>1343</v>
      </c>
      <c r="D1888" s="96" t="s">
        <v>2014</v>
      </c>
      <c r="E1888" s="98">
        <v>28</v>
      </c>
      <c r="F1888" s="99">
        <v>0</v>
      </c>
      <c r="G1888" s="98">
        <v>28</v>
      </c>
      <c r="H1888" s="98">
        <v>435</v>
      </c>
      <c r="I1888" s="99">
        <v>0</v>
      </c>
      <c r="J1888" s="98">
        <v>435</v>
      </c>
      <c r="K1888" s="100">
        <v>6.4369999999999997E-2</v>
      </c>
      <c r="M1888">
        <f t="shared" si="58"/>
        <v>0</v>
      </c>
      <c r="N1888">
        <f t="shared" si="59"/>
        <v>0</v>
      </c>
    </row>
    <row r="1889" spans="1:14" x14ac:dyDescent="0.2">
      <c r="A1889" s="96">
        <v>270002</v>
      </c>
      <c r="B1889" s="97" t="s">
        <v>279</v>
      </c>
      <c r="C1889" s="97" t="s">
        <v>726</v>
      </c>
      <c r="D1889" s="96" t="s">
        <v>2015</v>
      </c>
      <c r="E1889" s="98">
        <v>195</v>
      </c>
      <c r="F1889" s="99">
        <v>0</v>
      </c>
      <c r="G1889" s="98">
        <v>195</v>
      </c>
      <c r="H1889" s="98">
        <v>3077</v>
      </c>
      <c r="I1889" s="99">
        <v>0</v>
      </c>
      <c r="J1889" s="98">
        <v>3077</v>
      </c>
      <c r="K1889" s="100">
        <v>6.3369999999999996E-2</v>
      </c>
      <c r="M1889">
        <f t="shared" si="58"/>
        <v>0</v>
      </c>
      <c r="N1889">
        <f t="shared" si="59"/>
        <v>0</v>
      </c>
    </row>
    <row r="1890" spans="1:14" x14ac:dyDescent="0.2">
      <c r="A1890" s="96">
        <v>270003</v>
      </c>
      <c r="B1890" s="97" t="s">
        <v>279</v>
      </c>
      <c r="C1890" s="97" t="s">
        <v>726</v>
      </c>
      <c r="D1890" s="96" t="s">
        <v>2016</v>
      </c>
      <c r="E1890" s="98">
        <v>568</v>
      </c>
      <c r="F1890" s="99">
        <v>0</v>
      </c>
      <c r="G1890" s="98">
        <v>568</v>
      </c>
      <c r="H1890" s="98">
        <v>8613</v>
      </c>
      <c r="I1890" s="99">
        <v>0</v>
      </c>
      <c r="J1890" s="98">
        <v>8613</v>
      </c>
      <c r="K1890" s="100">
        <v>6.5949999999999995E-2</v>
      </c>
      <c r="M1890">
        <f t="shared" si="58"/>
        <v>0</v>
      </c>
      <c r="N1890">
        <f t="shared" si="59"/>
        <v>0</v>
      </c>
    </row>
    <row r="1891" spans="1:14" x14ac:dyDescent="0.2">
      <c r="A1891" s="96">
        <v>270004</v>
      </c>
      <c r="B1891" s="97" t="s">
        <v>279</v>
      </c>
      <c r="C1891" s="97" t="s">
        <v>726</v>
      </c>
      <c r="D1891" s="96" t="s">
        <v>2017</v>
      </c>
      <c r="E1891" s="98">
        <v>2912</v>
      </c>
      <c r="F1891" s="99">
        <v>0</v>
      </c>
      <c r="G1891" s="98">
        <v>2912</v>
      </c>
      <c r="H1891" s="98">
        <v>28842</v>
      </c>
      <c r="I1891" s="99">
        <v>155</v>
      </c>
      <c r="J1891" s="98">
        <v>28997</v>
      </c>
      <c r="K1891" s="100">
        <v>0.10042</v>
      </c>
      <c r="M1891">
        <f t="shared" si="58"/>
        <v>0</v>
      </c>
      <c r="N1891">
        <f t="shared" si="59"/>
        <v>5.3453805566093041E-3</v>
      </c>
    </row>
    <row r="1892" spans="1:14" x14ac:dyDescent="0.2">
      <c r="A1892" s="96">
        <v>270011</v>
      </c>
      <c r="B1892" s="97" t="s">
        <v>279</v>
      </c>
      <c r="C1892" s="97" t="s">
        <v>726</v>
      </c>
      <c r="D1892" s="96" t="s">
        <v>2018</v>
      </c>
      <c r="E1892" s="98">
        <v>110</v>
      </c>
      <c r="F1892" s="99">
        <v>0</v>
      </c>
      <c r="G1892" s="98">
        <v>110</v>
      </c>
      <c r="H1892" s="98">
        <v>2120</v>
      </c>
      <c r="I1892" s="99">
        <v>149</v>
      </c>
      <c r="J1892" s="98">
        <v>2269</v>
      </c>
      <c r="K1892" s="100">
        <v>4.8480000000000002E-2</v>
      </c>
      <c r="M1892">
        <f t="shared" si="58"/>
        <v>0</v>
      </c>
      <c r="N1892">
        <f t="shared" si="59"/>
        <v>6.5667695019832523E-2</v>
      </c>
    </row>
    <row r="1893" spans="1:14" x14ac:dyDescent="0.2">
      <c r="A1893" s="96">
        <v>270012</v>
      </c>
      <c r="B1893" s="97" t="s">
        <v>279</v>
      </c>
      <c r="C1893" s="97" t="s">
        <v>726</v>
      </c>
      <c r="D1893" s="96" t="s">
        <v>2019</v>
      </c>
      <c r="E1893" s="98">
        <v>2050</v>
      </c>
      <c r="F1893" s="99">
        <v>0</v>
      </c>
      <c r="G1893" s="98">
        <v>2050</v>
      </c>
      <c r="H1893" s="98">
        <v>28325</v>
      </c>
      <c r="I1893" s="99">
        <v>2</v>
      </c>
      <c r="J1893" s="98">
        <v>28327</v>
      </c>
      <c r="K1893" s="100">
        <v>7.2370000000000004E-2</v>
      </c>
      <c r="M1893">
        <f t="shared" si="58"/>
        <v>0</v>
      </c>
      <c r="N1893">
        <f t="shared" si="59"/>
        <v>7.0604017368588274E-5</v>
      </c>
    </row>
    <row r="1894" spans="1:14" x14ac:dyDescent="0.2">
      <c r="A1894" s="96">
        <v>270014</v>
      </c>
      <c r="B1894" s="97" t="s">
        <v>279</v>
      </c>
      <c r="C1894" s="97" t="s">
        <v>726</v>
      </c>
      <c r="D1894" s="96" t="s">
        <v>2020</v>
      </c>
      <c r="E1894" s="98">
        <v>1027</v>
      </c>
      <c r="F1894" s="99">
        <v>0</v>
      </c>
      <c r="G1894" s="98">
        <v>1027</v>
      </c>
      <c r="H1894" s="98">
        <v>19983</v>
      </c>
      <c r="I1894" s="99">
        <v>0</v>
      </c>
      <c r="J1894" s="98">
        <v>19983</v>
      </c>
      <c r="K1894" s="100">
        <v>5.1389999999999998E-2</v>
      </c>
      <c r="M1894">
        <f t="shared" si="58"/>
        <v>0</v>
      </c>
      <c r="N1894">
        <f t="shared" si="59"/>
        <v>0</v>
      </c>
    </row>
    <row r="1895" spans="1:14" x14ac:dyDescent="0.2">
      <c r="A1895" s="96">
        <v>270017</v>
      </c>
      <c r="B1895" s="97" t="s">
        <v>279</v>
      </c>
      <c r="C1895" s="97" t="s">
        <v>726</v>
      </c>
      <c r="D1895" s="96" t="s">
        <v>2021</v>
      </c>
      <c r="E1895" s="98">
        <v>501</v>
      </c>
      <c r="F1895" s="99">
        <v>0</v>
      </c>
      <c r="G1895" s="98">
        <v>501</v>
      </c>
      <c r="H1895" s="98">
        <v>7469</v>
      </c>
      <c r="I1895" s="99">
        <v>0</v>
      </c>
      <c r="J1895" s="98">
        <v>7469</v>
      </c>
      <c r="K1895" s="100">
        <v>6.7080000000000001E-2</v>
      </c>
      <c r="M1895">
        <f t="shared" si="58"/>
        <v>0</v>
      </c>
      <c r="N1895">
        <f t="shared" si="59"/>
        <v>0</v>
      </c>
    </row>
    <row r="1896" spans="1:14" x14ac:dyDescent="0.2">
      <c r="A1896" s="96">
        <v>270023</v>
      </c>
      <c r="B1896" s="97" t="s">
        <v>279</v>
      </c>
      <c r="C1896" s="97" t="s">
        <v>726</v>
      </c>
      <c r="D1896" s="96" t="s">
        <v>2022</v>
      </c>
      <c r="E1896" s="98">
        <v>399</v>
      </c>
      <c r="F1896" s="99">
        <v>0</v>
      </c>
      <c r="G1896" s="98">
        <v>399</v>
      </c>
      <c r="H1896" s="98">
        <v>7007</v>
      </c>
      <c r="I1896" s="99">
        <v>0</v>
      </c>
      <c r="J1896" s="98">
        <v>7007</v>
      </c>
      <c r="K1896" s="100">
        <v>5.6939999999999998E-2</v>
      </c>
      <c r="M1896">
        <f t="shared" si="58"/>
        <v>0</v>
      </c>
      <c r="N1896">
        <f t="shared" si="59"/>
        <v>0</v>
      </c>
    </row>
    <row r="1897" spans="1:14" x14ac:dyDescent="0.2">
      <c r="A1897" s="96">
        <v>270032</v>
      </c>
      <c r="B1897" s="97" t="s">
        <v>279</v>
      </c>
      <c r="C1897" s="97" t="s">
        <v>726</v>
      </c>
      <c r="D1897" s="96" t="s">
        <v>2023</v>
      </c>
      <c r="E1897" s="98">
        <v>351</v>
      </c>
      <c r="F1897" s="99">
        <v>0</v>
      </c>
      <c r="G1897" s="98">
        <v>351</v>
      </c>
      <c r="H1897" s="98">
        <v>4150</v>
      </c>
      <c r="I1897" s="99">
        <v>0</v>
      </c>
      <c r="J1897" s="98">
        <v>4150</v>
      </c>
      <c r="K1897" s="100">
        <v>8.4580000000000002E-2</v>
      </c>
      <c r="M1897">
        <f t="shared" si="58"/>
        <v>0</v>
      </c>
      <c r="N1897">
        <f t="shared" si="59"/>
        <v>0</v>
      </c>
    </row>
    <row r="1898" spans="1:14" x14ac:dyDescent="0.2">
      <c r="A1898" s="96">
        <v>270049</v>
      </c>
      <c r="B1898" s="97" t="s">
        <v>279</v>
      </c>
      <c r="C1898" s="97" t="s">
        <v>726</v>
      </c>
      <c r="D1898" s="96" t="s">
        <v>2024</v>
      </c>
      <c r="E1898" s="98">
        <v>1195</v>
      </c>
      <c r="F1898" s="99">
        <v>0</v>
      </c>
      <c r="G1898" s="98">
        <v>1195</v>
      </c>
      <c r="H1898" s="98">
        <v>23699</v>
      </c>
      <c r="I1898" s="99">
        <v>0</v>
      </c>
      <c r="J1898" s="98">
        <v>23699</v>
      </c>
      <c r="K1898" s="100">
        <v>5.042E-2</v>
      </c>
      <c r="M1898">
        <f t="shared" si="58"/>
        <v>0</v>
      </c>
      <c r="N1898">
        <f t="shared" si="59"/>
        <v>0</v>
      </c>
    </row>
    <row r="1899" spans="1:14" x14ac:dyDescent="0.2">
      <c r="A1899" s="96">
        <v>270051</v>
      </c>
      <c r="B1899" s="97" t="s">
        <v>279</v>
      </c>
      <c r="C1899" s="97" t="s">
        <v>726</v>
      </c>
      <c r="D1899" s="96" t="s">
        <v>2025</v>
      </c>
      <c r="E1899" s="98">
        <v>878</v>
      </c>
      <c r="F1899" s="99">
        <v>0</v>
      </c>
      <c r="G1899" s="98">
        <v>878</v>
      </c>
      <c r="H1899" s="98">
        <v>13113</v>
      </c>
      <c r="I1899" s="99">
        <v>0</v>
      </c>
      <c r="J1899" s="98">
        <v>13113</v>
      </c>
      <c r="K1899" s="100">
        <v>6.6960000000000006E-2</v>
      </c>
      <c r="M1899">
        <f t="shared" si="58"/>
        <v>0</v>
      </c>
      <c r="N1899">
        <f t="shared" si="59"/>
        <v>0</v>
      </c>
    </row>
    <row r="1900" spans="1:14" x14ac:dyDescent="0.2">
      <c r="A1900" s="96">
        <v>270057</v>
      </c>
      <c r="B1900" s="97" t="s">
        <v>279</v>
      </c>
      <c r="C1900" s="97" t="s">
        <v>726</v>
      </c>
      <c r="D1900" s="96" t="s">
        <v>2026</v>
      </c>
      <c r="E1900" s="98">
        <v>181</v>
      </c>
      <c r="F1900" s="99">
        <v>0</v>
      </c>
      <c r="G1900" s="98">
        <v>181</v>
      </c>
      <c r="H1900" s="98">
        <v>7793</v>
      </c>
      <c r="I1900" s="99">
        <v>0</v>
      </c>
      <c r="J1900" s="98">
        <v>7793</v>
      </c>
      <c r="K1900" s="100">
        <v>2.3230000000000001E-2</v>
      </c>
      <c r="M1900">
        <f t="shared" si="58"/>
        <v>0</v>
      </c>
      <c r="N1900">
        <f t="shared" si="59"/>
        <v>0</v>
      </c>
    </row>
    <row r="1901" spans="1:14" x14ac:dyDescent="0.2">
      <c r="A1901" s="96">
        <v>270074</v>
      </c>
      <c r="B1901" s="97" t="s">
        <v>272</v>
      </c>
      <c r="C1901" s="97" t="s">
        <v>726</v>
      </c>
      <c r="D1901" s="96" t="s">
        <v>2027</v>
      </c>
      <c r="E1901" s="98">
        <v>402</v>
      </c>
      <c r="F1901" s="99">
        <v>0</v>
      </c>
      <c r="G1901" s="98">
        <v>402</v>
      </c>
      <c r="H1901" s="98">
        <v>1364</v>
      </c>
      <c r="I1901" s="99">
        <v>0</v>
      </c>
      <c r="J1901" s="98">
        <v>1364</v>
      </c>
      <c r="K1901" s="100">
        <v>0.29471999999999998</v>
      </c>
      <c r="M1901">
        <f t="shared" si="58"/>
        <v>0</v>
      </c>
      <c r="N1901">
        <f t="shared" si="59"/>
        <v>0</v>
      </c>
    </row>
    <row r="1902" spans="1:14" x14ac:dyDescent="0.2">
      <c r="A1902" s="96">
        <v>270081</v>
      </c>
      <c r="B1902" s="97" t="s">
        <v>279</v>
      </c>
      <c r="C1902" s="97" t="s">
        <v>726</v>
      </c>
      <c r="D1902" s="96" t="s">
        <v>2028</v>
      </c>
      <c r="E1902" s="98">
        <v>17</v>
      </c>
      <c r="F1902" s="99">
        <v>0</v>
      </c>
      <c r="G1902" s="98">
        <v>17</v>
      </c>
      <c r="H1902" s="98">
        <v>393</v>
      </c>
      <c r="I1902" s="99">
        <v>0</v>
      </c>
      <c r="J1902" s="98">
        <v>393</v>
      </c>
      <c r="K1902" s="100">
        <v>4.326E-2</v>
      </c>
      <c r="M1902">
        <f t="shared" si="58"/>
        <v>0</v>
      </c>
      <c r="N1902">
        <f t="shared" si="59"/>
        <v>0</v>
      </c>
    </row>
    <row r="1903" spans="1:14" x14ac:dyDescent="0.2">
      <c r="A1903" s="96">
        <v>270086</v>
      </c>
      <c r="B1903" s="97" t="s">
        <v>279</v>
      </c>
      <c r="C1903" s="97" t="s">
        <v>726</v>
      </c>
      <c r="D1903" s="96" t="s">
        <v>2029</v>
      </c>
      <c r="E1903" s="98">
        <v>4</v>
      </c>
      <c r="F1903" s="99">
        <v>0</v>
      </c>
      <c r="G1903" s="98">
        <v>4</v>
      </c>
      <c r="H1903" s="98">
        <v>326</v>
      </c>
      <c r="I1903" s="99">
        <v>0</v>
      </c>
      <c r="J1903" s="98">
        <v>326</v>
      </c>
      <c r="K1903" s="100">
        <v>1.227E-2</v>
      </c>
      <c r="M1903">
        <f t="shared" si="58"/>
        <v>0</v>
      </c>
      <c r="N1903">
        <f t="shared" si="59"/>
        <v>0</v>
      </c>
    </row>
    <row r="1904" spans="1:14" x14ac:dyDescent="0.2">
      <c r="A1904" s="96">
        <v>270087</v>
      </c>
      <c r="B1904" s="97" t="s">
        <v>279</v>
      </c>
      <c r="C1904" s="97" t="s">
        <v>726</v>
      </c>
      <c r="D1904" s="96" t="s">
        <v>2030</v>
      </c>
      <c r="E1904" s="98">
        <v>48</v>
      </c>
      <c r="F1904" s="99">
        <v>0</v>
      </c>
      <c r="G1904" s="98">
        <v>48</v>
      </c>
      <c r="H1904" s="98">
        <v>1119</v>
      </c>
      <c r="I1904" s="99">
        <v>0</v>
      </c>
      <c r="J1904" s="98">
        <v>1119</v>
      </c>
      <c r="K1904" s="100">
        <v>4.2900000000000001E-2</v>
      </c>
      <c r="M1904">
        <f t="shared" si="58"/>
        <v>0</v>
      </c>
      <c r="N1904">
        <f t="shared" si="59"/>
        <v>0</v>
      </c>
    </row>
    <row r="1905" spans="1:14" x14ac:dyDescent="0.2">
      <c r="A1905" s="96">
        <v>280003</v>
      </c>
      <c r="B1905" s="97" t="s">
        <v>2031</v>
      </c>
      <c r="C1905" s="97" t="s">
        <v>1343</v>
      </c>
      <c r="D1905" s="96" t="s">
        <v>2032</v>
      </c>
      <c r="E1905" s="98">
        <v>1484</v>
      </c>
      <c r="F1905" s="99">
        <v>26</v>
      </c>
      <c r="G1905" s="98">
        <v>1510</v>
      </c>
      <c r="H1905" s="98">
        <v>38332</v>
      </c>
      <c r="I1905" s="99">
        <v>1575</v>
      </c>
      <c r="J1905" s="98">
        <v>39907</v>
      </c>
      <c r="K1905" s="100">
        <v>3.7839999999999999E-2</v>
      </c>
      <c r="M1905">
        <f t="shared" si="58"/>
        <v>1.7218543046357615E-2</v>
      </c>
      <c r="N1905">
        <f t="shared" si="59"/>
        <v>3.9466760217505698E-2</v>
      </c>
    </row>
    <row r="1906" spans="1:14" x14ac:dyDescent="0.2">
      <c r="A1906" s="96">
        <v>280009</v>
      </c>
      <c r="B1906" s="97" t="s">
        <v>2031</v>
      </c>
      <c r="C1906" s="97" t="s">
        <v>1343</v>
      </c>
      <c r="D1906" s="96" t="s">
        <v>532</v>
      </c>
      <c r="E1906" s="98">
        <v>452</v>
      </c>
      <c r="F1906" s="99">
        <v>0</v>
      </c>
      <c r="G1906" s="98">
        <v>452</v>
      </c>
      <c r="H1906" s="98">
        <v>19473</v>
      </c>
      <c r="I1906" s="99">
        <v>1164</v>
      </c>
      <c r="J1906" s="98">
        <v>20637</v>
      </c>
      <c r="K1906" s="100">
        <v>2.1899999999999999E-2</v>
      </c>
      <c r="M1906">
        <f t="shared" si="58"/>
        <v>0</v>
      </c>
      <c r="N1906">
        <f t="shared" si="59"/>
        <v>5.6403547027184184E-2</v>
      </c>
    </row>
    <row r="1907" spans="1:14" x14ac:dyDescent="0.2">
      <c r="A1907" s="96">
        <v>280013</v>
      </c>
      <c r="B1907" s="97" t="s">
        <v>2031</v>
      </c>
      <c r="C1907" s="97" t="s">
        <v>1343</v>
      </c>
      <c r="D1907" s="96" t="s">
        <v>2033</v>
      </c>
      <c r="E1907" s="98">
        <v>3319</v>
      </c>
      <c r="F1907" s="99">
        <v>91</v>
      </c>
      <c r="G1907" s="98">
        <v>3410</v>
      </c>
      <c r="H1907" s="98">
        <v>47057</v>
      </c>
      <c r="I1907" s="99">
        <v>6029</v>
      </c>
      <c r="J1907" s="98">
        <v>53086</v>
      </c>
      <c r="K1907" s="100">
        <v>6.4240000000000005E-2</v>
      </c>
      <c r="M1907">
        <f t="shared" si="58"/>
        <v>2.6686217008797655E-2</v>
      </c>
      <c r="N1907">
        <f t="shared" si="59"/>
        <v>0.11357043288249256</v>
      </c>
    </row>
    <row r="1908" spans="1:14" x14ac:dyDescent="0.2">
      <c r="A1908" s="96">
        <v>280020</v>
      </c>
      <c r="B1908" s="97" t="s">
        <v>168</v>
      </c>
      <c r="C1908" s="97" t="s">
        <v>1343</v>
      </c>
      <c r="D1908" s="96" t="s">
        <v>2034</v>
      </c>
      <c r="E1908" s="98">
        <v>1065</v>
      </c>
      <c r="F1908" s="99">
        <v>0</v>
      </c>
      <c r="G1908" s="98">
        <v>1065</v>
      </c>
      <c r="H1908" s="98">
        <v>27985</v>
      </c>
      <c r="I1908" s="99">
        <v>1264</v>
      </c>
      <c r="J1908" s="98">
        <v>29249</v>
      </c>
      <c r="K1908" s="100">
        <v>3.6409999999999998E-2</v>
      </c>
      <c r="M1908">
        <f t="shared" si="58"/>
        <v>0</v>
      </c>
      <c r="N1908">
        <f t="shared" si="59"/>
        <v>4.3215152654791616E-2</v>
      </c>
    </row>
    <row r="1909" spans="1:14" x14ac:dyDescent="0.2">
      <c r="A1909" s="96">
        <v>280023</v>
      </c>
      <c r="B1909" s="97" t="s">
        <v>2031</v>
      </c>
      <c r="C1909" s="97" t="s">
        <v>1343</v>
      </c>
      <c r="D1909" s="96" t="s">
        <v>1543</v>
      </c>
      <c r="E1909" s="98">
        <v>451</v>
      </c>
      <c r="F1909" s="99">
        <v>0</v>
      </c>
      <c r="G1909" s="98">
        <v>451</v>
      </c>
      <c r="H1909" s="98">
        <v>14110</v>
      </c>
      <c r="I1909" s="99">
        <v>530</v>
      </c>
      <c r="J1909" s="98">
        <v>14640</v>
      </c>
      <c r="K1909" s="100">
        <v>3.0810000000000001E-2</v>
      </c>
      <c r="M1909">
        <f t="shared" si="58"/>
        <v>0</v>
      </c>
      <c r="N1909">
        <f t="shared" si="59"/>
        <v>3.6202185792349725E-2</v>
      </c>
    </row>
    <row r="1910" spans="1:14" x14ac:dyDescent="0.2">
      <c r="A1910" s="96">
        <v>280030</v>
      </c>
      <c r="B1910" s="97" t="s">
        <v>168</v>
      </c>
      <c r="C1910" s="97" t="s">
        <v>1343</v>
      </c>
      <c r="D1910" s="96" t="s">
        <v>2035</v>
      </c>
      <c r="E1910" s="98">
        <v>1706</v>
      </c>
      <c r="F1910" s="99">
        <v>36</v>
      </c>
      <c r="G1910" s="98">
        <v>1742</v>
      </c>
      <c r="H1910" s="98">
        <v>18251</v>
      </c>
      <c r="I1910" s="99">
        <v>894</v>
      </c>
      <c r="J1910" s="98">
        <v>19145</v>
      </c>
      <c r="K1910" s="100">
        <v>9.0990000000000001E-2</v>
      </c>
      <c r="M1910">
        <f t="shared" si="58"/>
        <v>2.0665901262916189E-2</v>
      </c>
      <c r="N1910">
        <f t="shared" si="59"/>
        <v>4.6696265343431707E-2</v>
      </c>
    </row>
    <row r="1911" spans="1:14" x14ac:dyDescent="0.2">
      <c r="A1911" s="96">
        <v>280032</v>
      </c>
      <c r="B1911" s="97" t="s">
        <v>2031</v>
      </c>
      <c r="C1911" s="97" t="s">
        <v>1343</v>
      </c>
      <c r="D1911" s="96" t="s">
        <v>2036</v>
      </c>
      <c r="E1911" s="98">
        <v>191</v>
      </c>
      <c r="F1911" s="99">
        <v>0</v>
      </c>
      <c r="G1911" s="98">
        <v>191</v>
      </c>
      <c r="H1911" s="98">
        <v>9515</v>
      </c>
      <c r="I1911" s="99">
        <v>0</v>
      </c>
      <c r="J1911" s="98">
        <v>9515</v>
      </c>
      <c r="K1911" s="100">
        <v>2.0070000000000001E-2</v>
      </c>
      <c r="M1911">
        <f t="shared" si="58"/>
        <v>0</v>
      </c>
      <c r="N1911">
        <f t="shared" si="59"/>
        <v>0</v>
      </c>
    </row>
    <row r="1912" spans="1:14" x14ac:dyDescent="0.2">
      <c r="A1912" s="96">
        <v>280040</v>
      </c>
      <c r="B1912" s="97" t="s">
        <v>168</v>
      </c>
      <c r="C1912" s="97" t="s">
        <v>1343</v>
      </c>
      <c r="D1912" s="96" t="s">
        <v>2037</v>
      </c>
      <c r="E1912" s="98">
        <v>1047</v>
      </c>
      <c r="F1912" s="99">
        <v>17</v>
      </c>
      <c r="G1912" s="98">
        <v>1064</v>
      </c>
      <c r="H1912" s="98">
        <v>35175</v>
      </c>
      <c r="I1912" s="99">
        <v>8309</v>
      </c>
      <c r="J1912" s="98">
        <v>43484</v>
      </c>
      <c r="K1912" s="100">
        <v>2.4469999999999999E-2</v>
      </c>
      <c r="M1912">
        <f t="shared" si="58"/>
        <v>1.5977443609022556E-2</v>
      </c>
      <c r="N1912">
        <f t="shared" si="59"/>
        <v>0.19108177720540889</v>
      </c>
    </row>
    <row r="1913" spans="1:14" x14ac:dyDescent="0.2">
      <c r="A1913" s="96">
        <v>280060</v>
      </c>
      <c r="B1913" s="97" t="s">
        <v>168</v>
      </c>
      <c r="C1913" s="97" t="s">
        <v>1343</v>
      </c>
      <c r="D1913" s="96" t="s">
        <v>2038</v>
      </c>
      <c r="E1913" s="98">
        <v>998</v>
      </c>
      <c r="F1913" s="99">
        <v>29</v>
      </c>
      <c r="G1913" s="98">
        <v>1027</v>
      </c>
      <c r="H1913" s="98">
        <v>28913</v>
      </c>
      <c r="I1913" s="99">
        <v>1405</v>
      </c>
      <c r="J1913" s="98">
        <v>30318</v>
      </c>
      <c r="K1913" s="100">
        <v>3.3869999999999997E-2</v>
      </c>
      <c r="M1913">
        <f t="shared" si="58"/>
        <v>2.8237585199610515E-2</v>
      </c>
      <c r="N1913">
        <f t="shared" si="59"/>
        <v>4.6342106999142423E-2</v>
      </c>
    </row>
    <row r="1914" spans="1:14" x14ac:dyDescent="0.2">
      <c r="A1914" s="96">
        <v>280061</v>
      </c>
      <c r="B1914" s="97" t="s">
        <v>2031</v>
      </c>
      <c r="C1914" s="97" t="s">
        <v>1343</v>
      </c>
      <c r="D1914" s="96" t="s">
        <v>2039</v>
      </c>
      <c r="E1914" s="98">
        <v>476</v>
      </c>
      <c r="F1914" s="99">
        <v>0</v>
      </c>
      <c r="G1914" s="98">
        <v>476</v>
      </c>
      <c r="H1914" s="98">
        <v>10250</v>
      </c>
      <c r="I1914" s="99">
        <v>198</v>
      </c>
      <c r="J1914" s="98">
        <v>10448</v>
      </c>
      <c r="K1914" s="100">
        <v>4.5560000000000003E-2</v>
      </c>
      <c r="M1914">
        <f t="shared" si="58"/>
        <v>0</v>
      </c>
      <c r="N1914">
        <f t="shared" si="59"/>
        <v>1.8950995405819297E-2</v>
      </c>
    </row>
    <row r="1915" spans="1:14" x14ac:dyDescent="0.2">
      <c r="A1915" s="96">
        <v>280065</v>
      </c>
      <c r="B1915" s="97" t="s">
        <v>2031</v>
      </c>
      <c r="C1915" s="97" t="s">
        <v>1343</v>
      </c>
      <c r="D1915" s="96" t="s">
        <v>2040</v>
      </c>
      <c r="E1915" s="98">
        <v>291</v>
      </c>
      <c r="F1915" s="99">
        <v>0</v>
      </c>
      <c r="G1915" s="98">
        <v>291</v>
      </c>
      <c r="H1915" s="98">
        <v>8156</v>
      </c>
      <c r="I1915" s="99">
        <v>0</v>
      </c>
      <c r="J1915" s="98">
        <v>8156</v>
      </c>
      <c r="K1915" s="100">
        <v>3.5680000000000003E-2</v>
      </c>
      <c r="M1915">
        <f t="shared" si="58"/>
        <v>0</v>
      </c>
      <c r="N1915">
        <f t="shared" si="59"/>
        <v>0</v>
      </c>
    </row>
    <row r="1916" spans="1:14" x14ac:dyDescent="0.2">
      <c r="A1916" s="96">
        <v>280077</v>
      </c>
      <c r="B1916" s="97" t="s">
        <v>2031</v>
      </c>
      <c r="C1916" s="97" t="s">
        <v>1343</v>
      </c>
      <c r="D1916" s="96" t="s">
        <v>2041</v>
      </c>
      <c r="E1916" s="98">
        <v>167</v>
      </c>
      <c r="F1916" s="99">
        <v>1</v>
      </c>
      <c r="G1916" s="98">
        <v>168</v>
      </c>
      <c r="H1916" s="98">
        <v>7715</v>
      </c>
      <c r="I1916" s="99">
        <v>166</v>
      </c>
      <c r="J1916" s="98">
        <v>7881</v>
      </c>
      <c r="K1916" s="100">
        <v>2.1319999999999999E-2</v>
      </c>
      <c r="M1916">
        <f t="shared" si="58"/>
        <v>5.9523809523809521E-3</v>
      </c>
      <c r="N1916">
        <f t="shared" si="59"/>
        <v>2.1063316837964724E-2</v>
      </c>
    </row>
    <row r="1917" spans="1:14" x14ac:dyDescent="0.2">
      <c r="A1917" s="96">
        <v>280081</v>
      </c>
      <c r="B1917" s="97" t="s">
        <v>168</v>
      </c>
      <c r="C1917" s="97" t="s">
        <v>1343</v>
      </c>
      <c r="D1917" s="96" t="s">
        <v>2042</v>
      </c>
      <c r="E1917" s="98">
        <v>2712</v>
      </c>
      <c r="F1917" s="99">
        <v>5</v>
      </c>
      <c r="G1917" s="98">
        <v>2717</v>
      </c>
      <c r="H1917" s="98">
        <v>22852</v>
      </c>
      <c r="I1917" s="99">
        <v>1421</v>
      </c>
      <c r="J1917" s="98">
        <v>24273</v>
      </c>
      <c r="K1917" s="100">
        <v>0.11194</v>
      </c>
      <c r="M1917">
        <f t="shared" si="58"/>
        <v>1.8402649981597351E-3</v>
      </c>
      <c r="N1917">
        <f t="shared" si="59"/>
        <v>5.8542413381123058E-2</v>
      </c>
    </row>
    <row r="1918" spans="1:14" x14ac:dyDescent="0.2">
      <c r="A1918" s="96">
        <v>280105</v>
      </c>
      <c r="B1918" s="97" t="s">
        <v>2031</v>
      </c>
      <c r="C1918" s="97" t="s">
        <v>1343</v>
      </c>
      <c r="D1918" s="96" t="s">
        <v>2043</v>
      </c>
      <c r="E1918" s="98">
        <v>201</v>
      </c>
      <c r="F1918" s="99">
        <v>0</v>
      </c>
      <c r="G1918" s="98">
        <v>201</v>
      </c>
      <c r="H1918" s="98">
        <v>7630</v>
      </c>
      <c r="I1918" s="99">
        <v>0</v>
      </c>
      <c r="J1918" s="98">
        <v>7630</v>
      </c>
      <c r="K1918" s="100">
        <v>2.6339999999999999E-2</v>
      </c>
      <c r="M1918">
        <f t="shared" si="58"/>
        <v>0</v>
      </c>
      <c r="N1918">
        <f t="shared" si="59"/>
        <v>0</v>
      </c>
    </row>
    <row r="1919" spans="1:14" x14ac:dyDescent="0.2">
      <c r="A1919" s="96">
        <v>280111</v>
      </c>
      <c r="B1919" s="97" t="s">
        <v>168</v>
      </c>
      <c r="C1919" s="97" t="s">
        <v>1343</v>
      </c>
      <c r="D1919" s="96" t="s">
        <v>2044</v>
      </c>
      <c r="E1919" s="98">
        <v>75</v>
      </c>
      <c r="F1919" s="99">
        <v>0</v>
      </c>
      <c r="G1919" s="98">
        <v>75</v>
      </c>
      <c r="H1919" s="98">
        <v>4109</v>
      </c>
      <c r="I1919" s="99">
        <v>2</v>
      </c>
      <c r="J1919" s="98">
        <v>4111</v>
      </c>
      <c r="K1919" s="100">
        <v>1.8239999999999999E-2</v>
      </c>
      <c r="M1919">
        <f t="shared" si="58"/>
        <v>0</v>
      </c>
      <c r="N1919">
        <f t="shared" si="59"/>
        <v>4.8649963512527365E-4</v>
      </c>
    </row>
    <row r="1920" spans="1:14" x14ac:dyDescent="0.2">
      <c r="A1920" s="96">
        <v>280119</v>
      </c>
      <c r="B1920" s="97" t="s">
        <v>1930</v>
      </c>
      <c r="C1920" s="97" t="s">
        <v>1343</v>
      </c>
      <c r="D1920" s="96" t="s">
        <v>2045</v>
      </c>
      <c r="E1920" s="98">
        <v>26</v>
      </c>
      <c r="F1920" s="99">
        <v>0</v>
      </c>
      <c r="G1920" s="98">
        <v>26</v>
      </c>
      <c r="H1920" s="98">
        <v>223</v>
      </c>
      <c r="I1920" s="99">
        <v>0</v>
      </c>
      <c r="J1920" s="98">
        <v>223</v>
      </c>
      <c r="K1920" s="100">
        <v>0.11659</v>
      </c>
      <c r="M1920">
        <f t="shared" si="58"/>
        <v>0</v>
      </c>
      <c r="N1920">
        <f t="shared" si="59"/>
        <v>0</v>
      </c>
    </row>
    <row r="1921" spans="1:14" x14ac:dyDescent="0.2">
      <c r="A1921" s="96">
        <v>280123</v>
      </c>
      <c r="B1921" s="97" t="s">
        <v>2031</v>
      </c>
      <c r="C1921" s="97" t="s">
        <v>1343</v>
      </c>
      <c r="D1921" s="96" t="s">
        <v>2046</v>
      </c>
      <c r="E1921" s="98">
        <v>0</v>
      </c>
      <c r="F1921" s="99">
        <v>0</v>
      </c>
      <c r="G1921" s="98">
        <v>0</v>
      </c>
      <c r="H1921" s="98">
        <v>90</v>
      </c>
      <c r="I1921" s="99">
        <v>0</v>
      </c>
      <c r="J1921" s="98">
        <v>90</v>
      </c>
      <c r="K1921" s="100">
        <v>0</v>
      </c>
      <c r="M1921" t="e">
        <f t="shared" si="58"/>
        <v>#DIV/0!</v>
      </c>
      <c r="N1921">
        <f t="shared" si="59"/>
        <v>0</v>
      </c>
    </row>
    <row r="1922" spans="1:14" x14ac:dyDescent="0.2">
      <c r="A1922" s="96">
        <v>280125</v>
      </c>
      <c r="B1922" s="97" t="s">
        <v>168</v>
      </c>
      <c r="C1922" s="97" t="s">
        <v>1343</v>
      </c>
      <c r="D1922" s="96" t="s">
        <v>2047</v>
      </c>
      <c r="E1922" s="98">
        <v>604</v>
      </c>
      <c r="F1922" s="99">
        <v>0</v>
      </c>
      <c r="G1922" s="98">
        <v>604</v>
      </c>
      <c r="H1922" s="98">
        <v>13328</v>
      </c>
      <c r="I1922" s="99">
        <v>0</v>
      </c>
      <c r="J1922" s="98">
        <v>13328</v>
      </c>
      <c r="K1922" s="100">
        <v>4.5319999999999999E-2</v>
      </c>
      <c r="M1922">
        <f t="shared" si="58"/>
        <v>0</v>
      </c>
      <c r="N1922">
        <f t="shared" si="59"/>
        <v>0</v>
      </c>
    </row>
    <row r="1923" spans="1:14" x14ac:dyDescent="0.2">
      <c r="A1923" s="96">
        <v>280127</v>
      </c>
      <c r="B1923" s="97" t="s">
        <v>2031</v>
      </c>
      <c r="C1923" s="97" t="s">
        <v>1343</v>
      </c>
      <c r="D1923" s="96" t="s">
        <v>2048</v>
      </c>
      <c r="E1923" s="98">
        <v>0</v>
      </c>
      <c r="F1923" s="99">
        <v>0</v>
      </c>
      <c r="G1923" s="98">
        <v>0</v>
      </c>
      <c r="H1923" s="98">
        <v>467</v>
      </c>
      <c r="I1923" s="99">
        <v>0</v>
      </c>
      <c r="J1923" s="98">
        <v>467</v>
      </c>
      <c r="K1923" s="100">
        <v>0</v>
      </c>
      <c r="M1923" t="e">
        <f t="shared" si="58"/>
        <v>#DIV/0!</v>
      </c>
      <c r="N1923">
        <f t="shared" si="59"/>
        <v>0</v>
      </c>
    </row>
    <row r="1924" spans="1:14" x14ac:dyDescent="0.2">
      <c r="A1924" s="96">
        <v>280128</v>
      </c>
      <c r="B1924" s="97" t="s">
        <v>2031</v>
      </c>
      <c r="C1924" s="97" t="s">
        <v>1343</v>
      </c>
      <c r="D1924" s="96" t="s">
        <v>2049</v>
      </c>
      <c r="E1924" s="98">
        <v>169</v>
      </c>
      <c r="F1924" s="99">
        <v>0</v>
      </c>
      <c r="G1924" s="98">
        <v>169</v>
      </c>
      <c r="H1924" s="98">
        <v>5886</v>
      </c>
      <c r="I1924" s="99">
        <v>0</v>
      </c>
      <c r="J1924" s="98">
        <v>5886</v>
      </c>
      <c r="K1924" s="100">
        <v>2.8709999999999999E-2</v>
      </c>
      <c r="M1924">
        <f t="shared" ref="M1924:M1987" si="60">F1924/G1924</f>
        <v>0</v>
      </c>
      <c r="N1924">
        <f t="shared" ref="N1924:N1987" si="61">I1924/J1924</f>
        <v>0</v>
      </c>
    </row>
    <row r="1925" spans="1:14" x14ac:dyDescent="0.2">
      <c r="A1925" s="96">
        <v>280129</v>
      </c>
      <c r="B1925" s="97" t="s">
        <v>168</v>
      </c>
      <c r="C1925" s="97" t="s">
        <v>1343</v>
      </c>
      <c r="D1925" s="96" t="s">
        <v>2050</v>
      </c>
      <c r="E1925" s="98">
        <v>14</v>
      </c>
      <c r="F1925" s="99">
        <v>0</v>
      </c>
      <c r="G1925" s="98">
        <v>14</v>
      </c>
      <c r="H1925" s="98">
        <v>1289</v>
      </c>
      <c r="I1925" s="99">
        <v>0</v>
      </c>
      <c r="J1925" s="98">
        <v>1289</v>
      </c>
      <c r="K1925" s="100">
        <v>1.086E-2</v>
      </c>
      <c r="M1925">
        <f t="shared" si="60"/>
        <v>0</v>
      </c>
      <c r="N1925">
        <f t="shared" si="61"/>
        <v>0</v>
      </c>
    </row>
    <row r="1926" spans="1:14" x14ac:dyDescent="0.2">
      <c r="A1926" s="96">
        <v>280130</v>
      </c>
      <c r="B1926" s="97" t="s">
        <v>168</v>
      </c>
      <c r="C1926" s="97" t="s">
        <v>1343</v>
      </c>
      <c r="D1926" s="96" t="s">
        <v>2051</v>
      </c>
      <c r="E1926" s="98">
        <v>174</v>
      </c>
      <c r="F1926" s="99">
        <v>0</v>
      </c>
      <c r="G1926" s="98">
        <v>174</v>
      </c>
      <c r="H1926" s="98">
        <v>8340</v>
      </c>
      <c r="I1926" s="99">
        <v>1</v>
      </c>
      <c r="J1926" s="98">
        <v>8341</v>
      </c>
      <c r="K1926" s="100">
        <v>2.086E-2</v>
      </c>
      <c r="M1926">
        <f t="shared" si="60"/>
        <v>0</v>
      </c>
      <c r="N1926">
        <f t="shared" si="61"/>
        <v>1.1988970147464332E-4</v>
      </c>
    </row>
    <row r="1927" spans="1:14" x14ac:dyDescent="0.2">
      <c r="A1927" s="96">
        <v>290001</v>
      </c>
      <c r="B1927" s="97" t="s">
        <v>168</v>
      </c>
      <c r="C1927" s="97" t="s">
        <v>280</v>
      </c>
      <c r="D1927" s="96" t="s">
        <v>2052</v>
      </c>
      <c r="E1927" s="98">
        <v>3804</v>
      </c>
      <c r="F1927" s="99">
        <v>32</v>
      </c>
      <c r="G1927" s="98">
        <v>3836</v>
      </c>
      <c r="H1927" s="98">
        <v>38456</v>
      </c>
      <c r="I1927" s="99">
        <v>3306</v>
      </c>
      <c r="J1927" s="98">
        <v>41762</v>
      </c>
      <c r="K1927" s="100">
        <v>9.1850000000000001E-2</v>
      </c>
      <c r="M1927">
        <f t="shared" si="60"/>
        <v>8.3420229405630868E-3</v>
      </c>
      <c r="N1927">
        <f t="shared" si="61"/>
        <v>7.9162875341219296E-2</v>
      </c>
    </row>
    <row r="1928" spans="1:14" x14ac:dyDescent="0.2">
      <c r="A1928" s="96">
        <v>290002</v>
      </c>
      <c r="B1928" s="97" t="s">
        <v>402</v>
      </c>
      <c r="C1928" s="97" t="s">
        <v>280</v>
      </c>
      <c r="D1928" s="96" t="s">
        <v>2053</v>
      </c>
      <c r="E1928" s="98">
        <v>86</v>
      </c>
      <c r="F1928" s="99">
        <v>0</v>
      </c>
      <c r="G1928" s="98">
        <v>86</v>
      </c>
      <c r="H1928" s="98">
        <v>698</v>
      </c>
      <c r="I1928" s="99">
        <v>0</v>
      </c>
      <c r="J1928" s="98">
        <v>698</v>
      </c>
      <c r="K1928" s="100">
        <v>0.12321</v>
      </c>
      <c r="M1928">
        <f t="shared" si="60"/>
        <v>0</v>
      </c>
      <c r="N1928">
        <f t="shared" si="61"/>
        <v>0</v>
      </c>
    </row>
    <row r="1929" spans="1:14" x14ac:dyDescent="0.2">
      <c r="A1929" s="96">
        <v>290003</v>
      </c>
      <c r="B1929" s="97" t="s">
        <v>168</v>
      </c>
      <c r="C1929" s="97" t="s">
        <v>280</v>
      </c>
      <c r="D1929" s="96" t="s">
        <v>2054</v>
      </c>
      <c r="E1929" s="98">
        <v>5227</v>
      </c>
      <c r="F1929" s="99">
        <v>43</v>
      </c>
      <c r="G1929" s="98">
        <v>5270</v>
      </c>
      <c r="H1929" s="98">
        <v>49315</v>
      </c>
      <c r="I1929" s="99">
        <v>6075</v>
      </c>
      <c r="J1929" s="98">
        <v>55390</v>
      </c>
      <c r="K1929" s="100">
        <v>9.5140000000000002E-2</v>
      </c>
      <c r="M1929">
        <f t="shared" si="60"/>
        <v>8.1593927893738143E-3</v>
      </c>
      <c r="N1929">
        <f t="shared" si="61"/>
        <v>0.10967683697418307</v>
      </c>
    </row>
    <row r="1930" spans="1:14" x14ac:dyDescent="0.2">
      <c r="A1930" s="96">
        <v>290005</v>
      </c>
      <c r="B1930" s="97" t="s">
        <v>402</v>
      </c>
      <c r="C1930" s="97" t="s">
        <v>280</v>
      </c>
      <c r="D1930" s="96" t="s">
        <v>2055</v>
      </c>
      <c r="E1930" s="98">
        <v>2504</v>
      </c>
      <c r="F1930" s="99">
        <v>0</v>
      </c>
      <c r="G1930" s="98">
        <v>2504</v>
      </c>
      <c r="H1930" s="98">
        <v>10574</v>
      </c>
      <c r="I1930" s="99">
        <v>2</v>
      </c>
      <c r="J1930" s="98">
        <v>10576</v>
      </c>
      <c r="K1930" s="100">
        <v>0.23676</v>
      </c>
      <c r="M1930">
        <f t="shared" si="60"/>
        <v>0</v>
      </c>
      <c r="N1930">
        <f t="shared" si="61"/>
        <v>1.8910741301059002E-4</v>
      </c>
    </row>
    <row r="1931" spans="1:14" x14ac:dyDescent="0.2">
      <c r="A1931" s="96">
        <v>290006</v>
      </c>
      <c r="B1931" s="97" t="s">
        <v>168</v>
      </c>
      <c r="C1931" s="97" t="s">
        <v>280</v>
      </c>
      <c r="D1931" s="96" t="s">
        <v>2056</v>
      </c>
      <c r="E1931" s="98">
        <v>144</v>
      </c>
      <c r="F1931" s="99">
        <v>0</v>
      </c>
      <c r="G1931" s="98">
        <v>144</v>
      </c>
      <c r="H1931" s="98">
        <v>2806</v>
      </c>
      <c r="I1931" s="99">
        <v>14</v>
      </c>
      <c r="J1931" s="98">
        <v>2820</v>
      </c>
      <c r="K1931" s="100">
        <v>5.1060000000000001E-2</v>
      </c>
      <c r="M1931">
        <f t="shared" si="60"/>
        <v>0</v>
      </c>
      <c r="N1931">
        <f t="shared" si="61"/>
        <v>4.9645390070921988E-3</v>
      </c>
    </row>
    <row r="1932" spans="1:14" x14ac:dyDescent="0.2">
      <c r="A1932" s="96">
        <v>290007</v>
      </c>
      <c r="B1932" s="97" t="s">
        <v>168</v>
      </c>
      <c r="C1932" s="97" t="s">
        <v>280</v>
      </c>
      <c r="D1932" s="96" t="s">
        <v>2057</v>
      </c>
      <c r="E1932" s="98">
        <v>3850</v>
      </c>
      <c r="F1932" s="99">
        <v>197</v>
      </c>
      <c r="G1932" s="98">
        <v>4047</v>
      </c>
      <c r="H1932" s="98">
        <v>24931</v>
      </c>
      <c r="I1932" s="99">
        <v>6015</v>
      </c>
      <c r="J1932" s="98">
        <v>30946</v>
      </c>
      <c r="K1932" s="100">
        <v>0.13078000000000001</v>
      </c>
      <c r="M1932">
        <f t="shared" si="60"/>
        <v>4.867803311094638E-2</v>
      </c>
      <c r="N1932">
        <f t="shared" si="61"/>
        <v>0.19437083952691786</v>
      </c>
    </row>
    <row r="1933" spans="1:14" x14ac:dyDescent="0.2">
      <c r="A1933" s="96">
        <v>290008</v>
      </c>
      <c r="B1933" s="97" t="s">
        <v>168</v>
      </c>
      <c r="C1933" s="97" t="s">
        <v>280</v>
      </c>
      <c r="D1933" s="96" t="s">
        <v>2058</v>
      </c>
      <c r="E1933" s="98">
        <v>114</v>
      </c>
      <c r="F1933" s="99">
        <v>0</v>
      </c>
      <c r="G1933" s="98">
        <v>114</v>
      </c>
      <c r="H1933" s="98">
        <v>3132</v>
      </c>
      <c r="I1933" s="99">
        <v>0</v>
      </c>
      <c r="J1933" s="98">
        <v>3132</v>
      </c>
      <c r="K1933" s="100">
        <v>3.6400000000000002E-2</v>
      </c>
      <c r="M1933">
        <f t="shared" si="60"/>
        <v>0</v>
      </c>
      <c r="N1933">
        <f t="shared" si="61"/>
        <v>0</v>
      </c>
    </row>
    <row r="1934" spans="1:14" x14ac:dyDescent="0.2">
      <c r="A1934" s="96">
        <v>290009</v>
      </c>
      <c r="B1934" s="97" t="s">
        <v>168</v>
      </c>
      <c r="C1934" s="97" t="s">
        <v>280</v>
      </c>
      <c r="D1934" s="96" t="s">
        <v>2059</v>
      </c>
      <c r="E1934" s="98">
        <v>1071</v>
      </c>
      <c r="F1934" s="99">
        <v>0</v>
      </c>
      <c r="G1934" s="98">
        <v>1071</v>
      </c>
      <c r="H1934" s="98">
        <v>19734</v>
      </c>
      <c r="I1934" s="99">
        <v>0</v>
      </c>
      <c r="J1934" s="98">
        <v>19734</v>
      </c>
      <c r="K1934" s="100">
        <v>5.4269999999999999E-2</v>
      </c>
      <c r="M1934">
        <f t="shared" si="60"/>
        <v>0</v>
      </c>
      <c r="N1934">
        <f t="shared" si="61"/>
        <v>0</v>
      </c>
    </row>
    <row r="1935" spans="1:14" x14ac:dyDescent="0.2">
      <c r="A1935" s="96">
        <v>290012</v>
      </c>
      <c r="B1935" s="97" t="s">
        <v>168</v>
      </c>
      <c r="C1935" s="97" t="s">
        <v>280</v>
      </c>
      <c r="D1935" s="96" t="s">
        <v>2060</v>
      </c>
      <c r="E1935" s="98">
        <v>648</v>
      </c>
      <c r="F1935" s="99">
        <v>0</v>
      </c>
      <c r="G1935" s="98">
        <v>648</v>
      </c>
      <c r="H1935" s="98">
        <v>9301</v>
      </c>
      <c r="I1935" s="99">
        <v>4</v>
      </c>
      <c r="J1935" s="98">
        <v>9305</v>
      </c>
      <c r="K1935" s="100">
        <v>6.9639999999999994E-2</v>
      </c>
      <c r="M1935">
        <f t="shared" si="60"/>
        <v>0</v>
      </c>
      <c r="N1935">
        <f t="shared" si="61"/>
        <v>4.2987641053197207E-4</v>
      </c>
    </row>
    <row r="1936" spans="1:14" x14ac:dyDescent="0.2">
      <c r="A1936" s="96">
        <v>290019</v>
      </c>
      <c r="B1936" s="97" t="s">
        <v>168</v>
      </c>
      <c r="C1936" s="97" t="s">
        <v>280</v>
      </c>
      <c r="D1936" s="96" t="s">
        <v>2061</v>
      </c>
      <c r="E1936" s="98">
        <v>588</v>
      </c>
      <c r="F1936" s="99">
        <v>0</v>
      </c>
      <c r="G1936" s="98">
        <v>588</v>
      </c>
      <c r="H1936" s="98">
        <v>17592</v>
      </c>
      <c r="I1936" s="99">
        <v>0</v>
      </c>
      <c r="J1936" s="98">
        <v>17592</v>
      </c>
      <c r="K1936" s="100">
        <v>3.3419999999999998E-2</v>
      </c>
      <c r="M1936">
        <f t="shared" si="60"/>
        <v>0</v>
      </c>
      <c r="N1936">
        <f t="shared" si="61"/>
        <v>0</v>
      </c>
    </row>
    <row r="1937" spans="1:14" x14ac:dyDescent="0.2">
      <c r="A1937" s="96">
        <v>290020</v>
      </c>
      <c r="B1937" s="97" t="s">
        <v>168</v>
      </c>
      <c r="C1937" s="97" t="s">
        <v>280</v>
      </c>
      <c r="D1937" s="96" t="s">
        <v>2062</v>
      </c>
      <c r="E1937" s="98">
        <v>23</v>
      </c>
      <c r="F1937" s="99">
        <v>0</v>
      </c>
      <c r="G1937" s="98">
        <v>23</v>
      </c>
      <c r="H1937" s="98">
        <v>192</v>
      </c>
      <c r="I1937" s="99">
        <v>0</v>
      </c>
      <c r="J1937" s="98">
        <v>192</v>
      </c>
      <c r="K1937" s="100">
        <v>0.11978999999999999</v>
      </c>
      <c r="M1937">
        <f t="shared" si="60"/>
        <v>0</v>
      </c>
      <c r="N1937">
        <f t="shared" si="61"/>
        <v>0</v>
      </c>
    </row>
    <row r="1938" spans="1:14" x14ac:dyDescent="0.2">
      <c r="A1938" s="96">
        <v>290021</v>
      </c>
      <c r="B1938" s="97" t="s">
        <v>168</v>
      </c>
      <c r="C1938" s="97" t="s">
        <v>280</v>
      </c>
      <c r="D1938" s="96" t="s">
        <v>2063</v>
      </c>
      <c r="E1938" s="98">
        <v>4275</v>
      </c>
      <c r="F1938" s="99">
        <v>219</v>
      </c>
      <c r="G1938" s="98">
        <v>4494</v>
      </c>
      <c r="H1938" s="98">
        <v>29437</v>
      </c>
      <c r="I1938" s="99">
        <v>13291</v>
      </c>
      <c r="J1938" s="98">
        <v>42728</v>
      </c>
      <c r="K1938" s="100">
        <v>0.10518</v>
      </c>
      <c r="M1938">
        <f t="shared" si="60"/>
        <v>4.8731642189586116E-2</v>
      </c>
      <c r="N1938">
        <f t="shared" si="61"/>
        <v>0.31106066279722899</v>
      </c>
    </row>
    <row r="1939" spans="1:14" x14ac:dyDescent="0.2">
      <c r="A1939" s="96">
        <v>290022</v>
      </c>
      <c r="B1939" s="97" t="s">
        <v>168</v>
      </c>
      <c r="C1939" s="97" t="s">
        <v>280</v>
      </c>
      <c r="D1939" s="96" t="s">
        <v>2064</v>
      </c>
      <c r="E1939" s="98">
        <v>2621</v>
      </c>
      <c r="F1939" s="99">
        <v>0</v>
      </c>
      <c r="G1939" s="98">
        <v>2621</v>
      </c>
      <c r="H1939" s="98">
        <v>24646</v>
      </c>
      <c r="I1939" s="99">
        <v>1</v>
      </c>
      <c r="J1939" s="98">
        <v>24647</v>
      </c>
      <c r="K1939" s="100">
        <v>0.10634</v>
      </c>
      <c r="M1939">
        <f t="shared" si="60"/>
        <v>0</v>
      </c>
      <c r="N1939">
        <f t="shared" si="61"/>
        <v>4.0572889195439607E-5</v>
      </c>
    </row>
    <row r="1940" spans="1:14" x14ac:dyDescent="0.2">
      <c r="A1940" s="96">
        <v>290027</v>
      </c>
      <c r="B1940" s="97" t="s">
        <v>168</v>
      </c>
      <c r="C1940" s="97" t="s">
        <v>280</v>
      </c>
      <c r="D1940" s="96" t="s">
        <v>2065</v>
      </c>
      <c r="E1940" s="98">
        <v>33</v>
      </c>
      <c r="F1940" s="99">
        <v>0</v>
      </c>
      <c r="G1940" s="98">
        <v>33</v>
      </c>
      <c r="H1940" s="98">
        <v>328</v>
      </c>
      <c r="I1940" s="99">
        <v>0</v>
      </c>
      <c r="J1940" s="98">
        <v>328</v>
      </c>
      <c r="K1940" s="100">
        <v>0.10061</v>
      </c>
      <c r="M1940">
        <f t="shared" si="60"/>
        <v>0</v>
      </c>
      <c r="N1940">
        <f t="shared" si="61"/>
        <v>0</v>
      </c>
    </row>
    <row r="1941" spans="1:14" x14ac:dyDescent="0.2">
      <c r="A1941" s="96">
        <v>290032</v>
      </c>
      <c r="B1941" s="97" t="s">
        <v>402</v>
      </c>
      <c r="C1941" s="97" t="s">
        <v>280</v>
      </c>
      <c r="D1941" s="96" t="s">
        <v>2066</v>
      </c>
      <c r="E1941" s="98">
        <v>370</v>
      </c>
      <c r="F1941" s="99">
        <v>0</v>
      </c>
      <c r="G1941" s="98">
        <v>370</v>
      </c>
      <c r="H1941" s="98">
        <v>5687</v>
      </c>
      <c r="I1941" s="99">
        <v>5</v>
      </c>
      <c r="J1941" s="98">
        <v>5692</v>
      </c>
      <c r="K1941" s="100">
        <v>6.5000000000000002E-2</v>
      </c>
      <c r="M1941">
        <f t="shared" si="60"/>
        <v>0</v>
      </c>
      <c r="N1941">
        <f t="shared" si="61"/>
        <v>8.7842586085734359E-4</v>
      </c>
    </row>
    <row r="1942" spans="1:14" x14ac:dyDescent="0.2">
      <c r="A1942" s="96">
        <v>290039</v>
      </c>
      <c r="B1942" s="97" t="s">
        <v>168</v>
      </c>
      <c r="C1942" s="97" t="s">
        <v>280</v>
      </c>
      <c r="D1942" s="96" t="s">
        <v>2067</v>
      </c>
      <c r="E1942" s="98">
        <v>2342</v>
      </c>
      <c r="F1942" s="99">
        <v>0</v>
      </c>
      <c r="G1942" s="98">
        <v>2342</v>
      </c>
      <c r="H1942" s="98">
        <v>28485</v>
      </c>
      <c r="I1942" s="99">
        <v>37</v>
      </c>
      <c r="J1942" s="98">
        <v>28522</v>
      </c>
      <c r="K1942" s="100">
        <v>8.2110000000000002E-2</v>
      </c>
      <c r="M1942">
        <f t="shared" si="60"/>
        <v>0</v>
      </c>
      <c r="N1942">
        <f t="shared" si="61"/>
        <v>1.2972442325222635E-3</v>
      </c>
    </row>
    <row r="1943" spans="1:14" x14ac:dyDescent="0.2">
      <c r="A1943" s="96">
        <v>290041</v>
      </c>
      <c r="B1943" s="97" t="s">
        <v>168</v>
      </c>
      <c r="C1943" s="97" t="s">
        <v>280</v>
      </c>
      <c r="D1943" s="96" t="s">
        <v>2068</v>
      </c>
      <c r="E1943" s="98">
        <v>1350</v>
      </c>
      <c r="F1943" s="99">
        <v>0</v>
      </c>
      <c r="G1943" s="98">
        <v>1350</v>
      </c>
      <c r="H1943" s="98">
        <v>19367</v>
      </c>
      <c r="I1943" s="99">
        <v>0</v>
      </c>
      <c r="J1943" s="98">
        <v>19367</v>
      </c>
      <c r="K1943" s="100">
        <v>6.9709999999999994E-2</v>
      </c>
      <c r="M1943">
        <f t="shared" si="60"/>
        <v>0</v>
      </c>
      <c r="N1943">
        <f t="shared" si="61"/>
        <v>0</v>
      </c>
    </row>
    <row r="1944" spans="1:14" x14ac:dyDescent="0.2">
      <c r="A1944" s="96">
        <v>290045</v>
      </c>
      <c r="B1944" s="97" t="s">
        <v>168</v>
      </c>
      <c r="C1944" s="97" t="s">
        <v>280</v>
      </c>
      <c r="D1944" s="96" t="s">
        <v>2069</v>
      </c>
      <c r="E1944" s="98">
        <v>1177</v>
      </c>
      <c r="F1944" s="99">
        <v>0</v>
      </c>
      <c r="G1944" s="98">
        <v>1177</v>
      </c>
      <c r="H1944" s="98">
        <v>21013</v>
      </c>
      <c r="I1944" s="99">
        <v>0</v>
      </c>
      <c r="J1944" s="98">
        <v>21013</v>
      </c>
      <c r="K1944" s="100">
        <v>5.6009999999999997E-2</v>
      </c>
      <c r="M1944">
        <f t="shared" si="60"/>
        <v>0</v>
      </c>
      <c r="N1944">
        <f t="shared" si="61"/>
        <v>0</v>
      </c>
    </row>
    <row r="1945" spans="1:14" x14ac:dyDescent="0.2">
      <c r="A1945" s="96">
        <v>290046</v>
      </c>
      <c r="B1945" s="97" t="s">
        <v>168</v>
      </c>
      <c r="C1945" s="97" t="s">
        <v>280</v>
      </c>
      <c r="D1945" s="96" t="s">
        <v>2070</v>
      </c>
      <c r="E1945" s="98">
        <v>1895</v>
      </c>
      <c r="F1945" s="99">
        <v>0</v>
      </c>
      <c r="G1945" s="98">
        <v>1895</v>
      </c>
      <c r="H1945" s="98">
        <v>13924</v>
      </c>
      <c r="I1945" s="99">
        <v>0</v>
      </c>
      <c r="J1945" s="98">
        <v>13924</v>
      </c>
      <c r="K1945" s="100">
        <v>0.1361</v>
      </c>
      <c r="M1945">
        <f t="shared" si="60"/>
        <v>0</v>
      </c>
      <c r="N1945">
        <f t="shared" si="61"/>
        <v>0</v>
      </c>
    </row>
    <row r="1946" spans="1:14" x14ac:dyDescent="0.2">
      <c r="A1946" s="96">
        <v>290047</v>
      </c>
      <c r="B1946" s="97" t="s">
        <v>168</v>
      </c>
      <c r="C1946" s="97" t="s">
        <v>280</v>
      </c>
      <c r="D1946" s="96" t="s">
        <v>2071</v>
      </c>
      <c r="E1946" s="98">
        <v>1133</v>
      </c>
      <c r="F1946" s="99">
        <v>3</v>
      </c>
      <c r="G1946" s="98">
        <v>1136</v>
      </c>
      <c r="H1946" s="98">
        <v>8787</v>
      </c>
      <c r="I1946" s="99">
        <v>22</v>
      </c>
      <c r="J1946" s="98">
        <v>8809</v>
      </c>
      <c r="K1946" s="100">
        <v>0.12895999999999999</v>
      </c>
      <c r="M1946">
        <f t="shared" si="60"/>
        <v>2.6408450704225352E-3</v>
      </c>
      <c r="N1946">
        <f t="shared" si="61"/>
        <v>2.4974457940742422E-3</v>
      </c>
    </row>
    <row r="1947" spans="1:14" x14ac:dyDescent="0.2">
      <c r="A1947" s="96">
        <v>290049</v>
      </c>
      <c r="B1947" s="97" t="s">
        <v>168</v>
      </c>
      <c r="C1947" s="97" t="s">
        <v>280</v>
      </c>
      <c r="D1947" s="96" t="s">
        <v>2072</v>
      </c>
      <c r="E1947" s="98">
        <v>286</v>
      </c>
      <c r="F1947" s="99">
        <v>0</v>
      </c>
      <c r="G1947" s="98">
        <v>286</v>
      </c>
      <c r="H1947" s="98">
        <v>5124</v>
      </c>
      <c r="I1947" s="99">
        <v>0</v>
      </c>
      <c r="J1947" s="98">
        <v>5124</v>
      </c>
      <c r="K1947" s="100">
        <v>5.5820000000000002E-2</v>
      </c>
      <c r="M1947">
        <f t="shared" si="60"/>
        <v>0</v>
      </c>
      <c r="N1947">
        <f t="shared" si="61"/>
        <v>0</v>
      </c>
    </row>
    <row r="1948" spans="1:14" x14ac:dyDescent="0.2">
      <c r="A1948" s="96">
        <v>290051</v>
      </c>
      <c r="B1948" s="97" t="s">
        <v>168</v>
      </c>
      <c r="C1948" s="97" t="s">
        <v>280</v>
      </c>
      <c r="D1948" s="96" t="s">
        <v>2073</v>
      </c>
      <c r="E1948" s="98">
        <v>20</v>
      </c>
      <c r="F1948" s="99">
        <v>0</v>
      </c>
      <c r="G1948" s="98">
        <v>20</v>
      </c>
      <c r="H1948" s="98">
        <v>799</v>
      </c>
      <c r="I1948" s="99">
        <v>0</v>
      </c>
      <c r="J1948" s="98">
        <v>799</v>
      </c>
      <c r="K1948" s="100">
        <v>2.503E-2</v>
      </c>
      <c r="M1948">
        <f t="shared" si="60"/>
        <v>0</v>
      </c>
      <c r="N1948">
        <f t="shared" si="61"/>
        <v>0</v>
      </c>
    </row>
    <row r="1949" spans="1:14" x14ac:dyDescent="0.2">
      <c r="A1949" s="96">
        <v>290052</v>
      </c>
      <c r="B1949" s="97" t="s">
        <v>405</v>
      </c>
      <c r="C1949" s="97" t="s">
        <v>280</v>
      </c>
      <c r="D1949" s="96" t="s">
        <v>2074</v>
      </c>
      <c r="E1949" s="98">
        <v>33</v>
      </c>
      <c r="F1949" s="99">
        <v>0</v>
      </c>
      <c r="G1949" s="98">
        <v>33</v>
      </c>
      <c r="H1949" s="98">
        <v>237</v>
      </c>
      <c r="I1949" s="99">
        <v>0</v>
      </c>
      <c r="J1949" s="98">
        <v>237</v>
      </c>
      <c r="K1949" s="100">
        <v>0.13924</v>
      </c>
      <c r="M1949">
        <f t="shared" si="60"/>
        <v>0</v>
      </c>
      <c r="N1949">
        <f t="shared" si="61"/>
        <v>0</v>
      </c>
    </row>
    <row r="1950" spans="1:14" x14ac:dyDescent="0.2">
      <c r="A1950" s="96">
        <v>290053</v>
      </c>
      <c r="B1950" s="97" t="s">
        <v>405</v>
      </c>
      <c r="C1950" s="97" t="s">
        <v>280</v>
      </c>
      <c r="D1950" s="96" t="s">
        <v>2075</v>
      </c>
      <c r="E1950" s="98">
        <v>306</v>
      </c>
      <c r="F1950" s="99">
        <v>0</v>
      </c>
      <c r="G1950" s="98">
        <v>306</v>
      </c>
      <c r="H1950" s="98">
        <v>3409</v>
      </c>
      <c r="I1950" s="99">
        <v>0</v>
      </c>
      <c r="J1950" s="98">
        <v>3409</v>
      </c>
      <c r="K1950" s="100">
        <v>8.9760000000000006E-2</v>
      </c>
      <c r="M1950">
        <f t="shared" si="60"/>
        <v>0</v>
      </c>
      <c r="N1950">
        <f t="shared" si="61"/>
        <v>0</v>
      </c>
    </row>
    <row r="1951" spans="1:14" x14ac:dyDescent="0.2">
      <c r="A1951" s="96">
        <v>300001</v>
      </c>
      <c r="B1951" s="97" t="s">
        <v>2076</v>
      </c>
      <c r="C1951" s="97" t="s">
        <v>777</v>
      </c>
      <c r="D1951" s="96" t="s">
        <v>2077</v>
      </c>
      <c r="E1951" s="98">
        <v>571</v>
      </c>
      <c r="F1951" s="99">
        <v>0</v>
      </c>
      <c r="G1951" s="98">
        <v>571</v>
      </c>
      <c r="H1951" s="98">
        <v>26274</v>
      </c>
      <c r="I1951" s="99">
        <v>0</v>
      </c>
      <c r="J1951" s="98">
        <v>26274</v>
      </c>
      <c r="K1951" s="100">
        <v>2.1729999999999999E-2</v>
      </c>
      <c r="M1951">
        <f t="shared" si="60"/>
        <v>0</v>
      </c>
      <c r="N1951">
        <f t="shared" si="61"/>
        <v>0</v>
      </c>
    </row>
    <row r="1952" spans="1:14" x14ac:dyDescent="0.2">
      <c r="A1952" s="96">
        <v>300003</v>
      </c>
      <c r="B1952" s="97" t="s">
        <v>2076</v>
      </c>
      <c r="C1952" s="97" t="s">
        <v>777</v>
      </c>
      <c r="D1952" s="96" t="s">
        <v>2078</v>
      </c>
      <c r="E1952" s="98">
        <v>2164</v>
      </c>
      <c r="F1952" s="99">
        <v>0</v>
      </c>
      <c r="G1952" s="98">
        <v>2164</v>
      </c>
      <c r="H1952" s="98">
        <v>41588</v>
      </c>
      <c r="I1952" s="99">
        <v>253</v>
      </c>
      <c r="J1952" s="98">
        <v>41841</v>
      </c>
      <c r="K1952" s="100">
        <v>5.1720000000000002E-2</v>
      </c>
      <c r="M1952">
        <f t="shared" si="60"/>
        <v>0</v>
      </c>
      <c r="N1952">
        <f t="shared" si="61"/>
        <v>6.0467006046700609E-3</v>
      </c>
    </row>
    <row r="1953" spans="1:14" x14ac:dyDescent="0.2">
      <c r="A1953" s="96">
        <v>300005</v>
      </c>
      <c r="B1953" s="97" t="s">
        <v>2076</v>
      </c>
      <c r="C1953" s="97" t="s">
        <v>777</v>
      </c>
      <c r="D1953" s="96" t="s">
        <v>2079</v>
      </c>
      <c r="E1953" s="98">
        <v>563</v>
      </c>
      <c r="F1953" s="99">
        <v>0</v>
      </c>
      <c r="G1953" s="98">
        <v>563</v>
      </c>
      <c r="H1953" s="98">
        <v>12481</v>
      </c>
      <c r="I1953" s="99">
        <v>0</v>
      </c>
      <c r="J1953" s="98">
        <v>12481</v>
      </c>
      <c r="K1953" s="100">
        <v>4.5109999999999997E-2</v>
      </c>
      <c r="M1953">
        <f t="shared" si="60"/>
        <v>0</v>
      </c>
      <c r="N1953">
        <f t="shared" si="61"/>
        <v>0</v>
      </c>
    </row>
    <row r="1954" spans="1:14" x14ac:dyDescent="0.2">
      <c r="A1954" s="96">
        <v>300011</v>
      </c>
      <c r="B1954" s="97" t="s">
        <v>2076</v>
      </c>
      <c r="C1954" s="97" t="s">
        <v>777</v>
      </c>
      <c r="D1954" s="96" t="s">
        <v>404</v>
      </c>
      <c r="E1954" s="98">
        <v>310</v>
      </c>
      <c r="F1954" s="99">
        <v>0</v>
      </c>
      <c r="G1954" s="98">
        <v>310</v>
      </c>
      <c r="H1954" s="98">
        <v>11186</v>
      </c>
      <c r="I1954" s="99">
        <v>0</v>
      </c>
      <c r="J1954" s="98">
        <v>11186</v>
      </c>
      <c r="K1954" s="100">
        <v>2.7709999999999999E-2</v>
      </c>
      <c r="M1954">
        <f t="shared" si="60"/>
        <v>0</v>
      </c>
      <c r="N1954">
        <f t="shared" si="61"/>
        <v>0</v>
      </c>
    </row>
    <row r="1955" spans="1:14" x14ac:dyDescent="0.2">
      <c r="A1955" s="96">
        <v>300012</v>
      </c>
      <c r="B1955" s="97" t="s">
        <v>2076</v>
      </c>
      <c r="C1955" s="97" t="s">
        <v>777</v>
      </c>
      <c r="D1955" s="96" t="s">
        <v>2080</v>
      </c>
      <c r="E1955" s="98">
        <v>569</v>
      </c>
      <c r="F1955" s="99">
        <v>0</v>
      </c>
      <c r="G1955" s="98">
        <v>569</v>
      </c>
      <c r="H1955" s="98">
        <v>18704</v>
      </c>
      <c r="I1955" s="99">
        <v>0</v>
      </c>
      <c r="J1955" s="98">
        <v>18704</v>
      </c>
      <c r="K1955" s="100">
        <v>3.0419999999999999E-2</v>
      </c>
      <c r="M1955">
        <f t="shared" si="60"/>
        <v>0</v>
      </c>
      <c r="N1955">
        <f t="shared" si="61"/>
        <v>0</v>
      </c>
    </row>
    <row r="1956" spans="1:14" x14ac:dyDescent="0.2">
      <c r="A1956" s="96">
        <v>300014</v>
      </c>
      <c r="B1956" s="97" t="s">
        <v>2076</v>
      </c>
      <c r="C1956" s="97" t="s">
        <v>777</v>
      </c>
      <c r="D1956" s="96" t="s">
        <v>2081</v>
      </c>
      <c r="E1956" s="98">
        <v>380</v>
      </c>
      <c r="F1956" s="99">
        <v>0</v>
      </c>
      <c r="G1956" s="98">
        <v>380</v>
      </c>
      <c r="H1956" s="98">
        <v>8191</v>
      </c>
      <c r="I1956" s="99">
        <v>0</v>
      </c>
      <c r="J1956" s="98">
        <v>8191</v>
      </c>
      <c r="K1956" s="100">
        <v>4.6390000000000001E-2</v>
      </c>
      <c r="M1956">
        <f t="shared" si="60"/>
        <v>0</v>
      </c>
      <c r="N1956">
        <f t="shared" si="61"/>
        <v>0</v>
      </c>
    </row>
    <row r="1957" spans="1:14" x14ac:dyDescent="0.2">
      <c r="A1957" s="96">
        <v>300017</v>
      </c>
      <c r="B1957" s="97" t="s">
        <v>168</v>
      </c>
      <c r="C1957" s="97" t="s">
        <v>777</v>
      </c>
      <c r="D1957" s="96" t="s">
        <v>2082</v>
      </c>
      <c r="E1957" s="98">
        <v>229</v>
      </c>
      <c r="F1957" s="99">
        <v>0</v>
      </c>
      <c r="G1957" s="98">
        <v>229</v>
      </c>
      <c r="H1957" s="98">
        <v>8040</v>
      </c>
      <c r="I1957" s="99">
        <v>0</v>
      </c>
      <c r="J1957" s="98">
        <v>8040</v>
      </c>
      <c r="K1957" s="100">
        <v>2.8479999999999998E-2</v>
      </c>
      <c r="M1957">
        <f t="shared" si="60"/>
        <v>0</v>
      </c>
      <c r="N1957">
        <f t="shared" si="61"/>
        <v>0</v>
      </c>
    </row>
    <row r="1958" spans="1:14" x14ac:dyDescent="0.2">
      <c r="A1958" s="96">
        <v>300018</v>
      </c>
      <c r="B1958" s="97" t="s">
        <v>2076</v>
      </c>
      <c r="C1958" s="97" t="s">
        <v>777</v>
      </c>
      <c r="D1958" s="96" t="s">
        <v>2083</v>
      </c>
      <c r="E1958" s="98">
        <v>558</v>
      </c>
      <c r="F1958" s="99">
        <v>0</v>
      </c>
      <c r="G1958" s="98">
        <v>558</v>
      </c>
      <c r="H1958" s="98">
        <v>13490</v>
      </c>
      <c r="I1958" s="99">
        <v>79</v>
      </c>
      <c r="J1958" s="98">
        <v>13569</v>
      </c>
      <c r="K1958" s="100">
        <v>4.1119999999999997E-2</v>
      </c>
      <c r="M1958">
        <f t="shared" si="60"/>
        <v>0</v>
      </c>
      <c r="N1958">
        <f t="shared" si="61"/>
        <v>5.8220944800648541E-3</v>
      </c>
    </row>
    <row r="1959" spans="1:14" x14ac:dyDescent="0.2">
      <c r="A1959" s="96">
        <v>300019</v>
      </c>
      <c r="B1959" s="97" t="s">
        <v>2076</v>
      </c>
      <c r="C1959" s="97" t="s">
        <v>777</v>
      </c>
      <c r="D1959" s="96" t="s">
        <v>2084</v>
      </c>
      <c r="E1959" s="98">
        <v>433</v>
      </c>
      <c r="F1959" s="99">
        <v>0</v>
      </c>
      <c r="G1959" s="98">
        <v>433</v>
      </c>
      <c r="H1959" s="98">
        <v>10799</v>
      </c>
      <c r="I1959" s="99">
        <v>0</v>
      </c>
      <c r="J1959" s="98">
        <v>10799</v>
      </c>
      <c r="K1959" s="100">
        <v>4.0099999999999997E-2</v>
      </c>
      <c r="M1959">
        <f t="shared" si="60"/>
        <v>0</v>
      </c>
      <c r="N1959">
        <f t="shared" si="61"/>
        <v>0</v>
      </c>
    </row>
    <row r="1960" spans="1:14" x14ac:dyDescent="0.2">
      <c r="A1960" s="96">
        <v>300020</v>
      </c>
      <c r="B1960" s="97" t="s">
        <v>2076</v>
      </c>
      <c r="C1960" s="97" t="s">
        <v>777</v>
      </c>
      <c r="D1960" s="96" t="s">
        <v>2085</v>
      </c>
      <c r="E1960" s="98">
        <v>774</v>
      </c>
      <c r="F1960" s="99">
        <v>0</v>
      </c>
      <c r="G1960" s="98">
        <v>774</v>
      </c>
      <c r="H1960" s="98">
        <v>14269</v>
      </c>
      <c r="I1960" s="99">
        <v>0</v>
      </c>
      <c r="J1960" s="98">
        <v>14269</v>
      </c>
      <c r="K1960" s="100">
        <v>5.4239999999999997E-2</v>
      </c>
      <c r="M1960">
        <f t="shared" si="60"/>
        <v>0</v>
      </c>
      <c r="N1960">
        <f t="shared" si="61"/>
        <v>0</v>
      </c>
    </row>
    <row r="1961" spans="1:14" x14ac:dyDescent="0.2">
      <c r="A1961" s="96">
        <v>300023</v>
      </c>
      <c r="B1961" s="97" t="s">
        <v>2076</v>
      </c>
      <c r="C1961" s="97" t="s">
        <v>777</v>
      </c>
      <c r="D1961" s="96" t="s">
        <v>2086</v>
      </c>
      <c r="E1961" s="98">
        <v>240</v>
      </c>
      <c r="F1961" s="99">
        <v>0</v>
      </c>
      <c r="G1961" s="98">
        <v>240</v>
      </c>
      <c r="H1961" s="98">
        <v>13383</v>
      </c>
      <c r="I1961" s="99">
        <v>0</v>
      </c>
      <c r="J1961" s="98">
        <v>13383</v>
      </c>
      <c r="K1961" s="100">
        <v>1.7930000000000001E-2</v>
      </c>
      <c r="M1961">
        <f t="shared" si="60"/>
        <v>0</v>
      </c>
      <c r="N1961">
        <f t="shared" si="61"/>
        <v>0</v>
      </c>
    </row>
    <row r="1962" spans="1:14" x14ac:dyDescent="0.2">
      <c r="A1962" s="96">
        <v>300029</v>
      </c>
      <c r="B1962" s="97" t="s">
        <v>2076</v>
      </c>
      <c r="C1962" s="97" t="s">
        <v>777</v>
      </c>
      <c r="D1962" s="96" t="s">
        <v>2087</v>
      </c>
      <c r="E1962" s="98">
        <v>628</v>
      </c>
      <c r="F1962" s="99">
        <v>0</v>
      </c>
      <c r="G1962" s="98">
        <v>628</v>
      </c>
      <c r="H1962" s="98">
        <v>18150</v>
      </c>
      <c r="I1962" s="99">
        <v>0</v>
      </c>
      <c r="J1962" s="98">
        <v>18150</v>
      </c>
      <c r="K1962" s="100">
        <v>3.4599999999999999E-2</v>
      </c>
      <c r="M1962">
        <f t="shared" si="60"/>
        <v>0</v>
      </c>
      <c r="N1962">
        <f t="shared" si="61"/>
        <v>0</v>
      </c>
    </row>
    <row r="1963" spans="1:14" x14ac:dyDescent="0.2">
      <c r="A1963" s="96">
        <v>300034</v>
      </c>
      <c r="B1963" s="97" t="s">
        <v>2076</v>
      </c>
      <c r="C1963" s="97" t="s">
        <v>777</v>
      </c>
      <c r="D1963" s="96" t="s">
        <v>2088</v>
      </c>
      <c r="E1963" s="98">
        <v>841</v>
      </c>
      <c r="F1963" s="99">
        <v>0</v>
      </c>
      <c r="G1963" s="98">
        <v>841</v>
      </c>
      <c r="H1963" s="98">
        <v>21788</v>
      </c>
      <c r="I1963" s="99">
        <v>3</v>
      </c>
      <c r="J1963" s="98">
        <v>21791</v>
      </c>
      <c r="K1963" s="100">
        <v>3.8589999999999999E-2</v>
      </c>
      <c r="M1963">
        <f t="shared" si="60"/>
        <v>0</v>
      </c>
      <c r="N1963">
        <f t="shared" si="61"/>
        <v>1.3767151576338856E-4</v>
      </c>
    </row>
    <row r="1964" spans="1:14" x14ac:dyDescent="0.2">
      <c r="A1964" s="96">
        <v>310001</v>
      </c>
      <c r="B1964" s="97" t="s">
        <v>2089</v>
      </c>
      <c r="C1964" s="97" t="s">
        <v>2090</v>
      </c>
      <c r="D1964" s="96" t="s">
        <v>2091</v>
      </c>
      <c r="E1964" s="98">
        <v>4450</v>
      </c>
      <c r="F1964" s="99">
        <v>28</v>
      </c>
      <c r="G1964" s="98">
        <v>4478</v>
      </c>
      <c r="H1964" s="98">
        <v>89569</v>
      </c>
      <c r="I1964" s="99">
        <v>8568</v>
      </c>
      <c r="J1964" s="98">
        <v>98137</v>
      </c>
      <c r="K1964" s="100">
        <v>4.5629999999999997E-2</v>
      </c>
      <c r="M1964">
        <f t="shared" si="60"/>
        <v>6.2527914247431891E-3</v>
      </c>
      <c r="N1964">
        <f t="shared" si="61"/>
        <v>8.7306520476476759E-2</v>
      </c>
    </row>
    <row r="1965" spans="1:14" x14ac:dyDescent="0.2">
      <c r="A1965" s="96">
        <v>310002</v>
      </c>
      <c r="B1965" s="97" t="s">
        <v>2089</v>
      </c>
      <c r="C1965" s="97" t="s">
        <v>2090</v>
      </c>
      <c r="D1965" s="96" t="s">
        <v>2092</v>
      </c>
      <c r="E1965" s="98">
        <v>6107</v>
      </c>
      <c r="F1965" s="99">
        <v>489</v>
      </c>
      <c r="G1965" s="98">
        <v>6596</v>
      </c>
      <c r="H1965" s="98">
        <v>45069</v>
      </c>
      <c r="I1965" s="99">
        <v>4642</v>
      </c>
      <c r="J1965" s="98">
        <v>49711</v>
      </c>
      <c r="K1965" s="100">
        <v>0.13269</v>
      </c>
      <c r="M1965">
        <f t="shared" si="60"/>
        <v>7.4135839902971498E-2</v>
      </c>
      <c r="N1965">
        <f t="shared" si="61"/>
        <v>9.3379734867534342E-2</v>
      </c>
    </row>
    <row r="1966" spans="1:14" x14ac:dyDescent="0.2">
      <c r="A1966" s="96">
        <v>310003</v>
      </c>
      <c r="B1966" s="97" t="s">
        <v>2089</v>
      </c>
      <c r="C1966" s="97" t="s">
        <v>2090</v>
      </c>
      <c r="D1966" s="96" t="s">
        <v>2093</v>
      </c>
      <c r="E1966" s="98">
        <v>4766</v>
      </c>
      <c r="F1966" s="99">
        <v>0</v>
      </c>
      <c r="G1966" s="98">
        <v>4766</v>
      </c>
      <c r="H1966" s="98">
        <v>28871</v>
      </c>
      <c r="I1966" s="99">
        <v>0</v>
      </c>
      <c r="J1966" s="98">
        <v>28871</v>
      </c>
      <c r="K1966" s="100">
        <v>0.16508</v>
      </c>
      <c r="M1966">
        <f t="shared" si="60"/>
        <v>0</v>
      </c>
      <c r="N1966">
        <f t="shared" si="61"/>
        <v>0</v>
      </c>
    </row>
    <row r="1967" spans="1:14" x14ac:dyDescent="0.2">
      <c r="A1967" s="96">
        <v>310005</v>
      </c>
      <c r="B1967" s="97" t="s">
        <v>2089</v>
      </c>
      <c r="C1967" s="97" t="s">
        <v>2090</v>
      </c>
      <c r="D1967" s="96" t="s">
        <v>2094</v>
      </c>
      <c r="E1967" s="98">
        <v>459</v>
      </c>
      <c r="F1967" s="99">
        <v>0</v>
      </c>
      <c r="G1967" s="98">
        <v>459</v>
      </c>
      <c r="H1967" s="98">
        <v>21791</v>
      </c>
      <c r="I1967" s="99">
        <v>859</v>
      </c>
      <c r="J1967" s="98">
        <v>22650</v>
      </c>
      <c r="K1967" s="100">
        <v>2.026E-2</v>
      </c>
      <c r="M1967">
        <f t="shared" si="60"/>
        <v>0</v>
      </c>
      <c r="N1967">
        <f t="shared" si="61"/>
        <v>3.7924944812362034E-2</v>
      </c>
    </row>
    <row r="1968" spans="1:14" x14ac:dyDescent="0.2">
      <c r="A1968" s="96">
        <v>310006</v>
      </c>
      <c r="B1968" s="97" t="s">
        <v>2089</v>
      </c>
      <c r="C1968" s="97" t="s">
        <v>2090</v>
      </c>
      <c r="D1968" s="96" t="s">
        <v>2095</v>
      </c>
      <c r="E1968" s="98">
        <v>2133</v>
      </c>
      <c r="F1968" s="99">
        <v>0</v>
      </c>
      <c r="G1968" s="98">
        <v>2133</v>
      </c>
      <c r="H1968" s="98">
        <v>23856</v>
      </c>
      <c r="I1968" s="99">
        <v>0</v>
      </c>
      <c r="J1968" s="98">
        <v>23856</v>
      </c>
      <c r="K1968" s="100">
        <v>8.9410000000000003E-2</v>
      </c>
      <c r="M1968">
        <f t="shared" si="60"/>
        <v>0</v>
      </c>
      <c r="N1968">
        <f t="shared" si="61"/>
        <v>0</v>
      </c>
    </row>
    <row r="1969" spans="1:14" x14ac:dyDescent="0.2">
      <c r="A1969" s="96">
        <v>310008</v>
      </c>
      <c r="B1969" s="97" t="s">
        <v>2089</v>
      </c>
      <c r="C1969" s="97" t="s">
        <v>2090</v>
      </c>
      <c r="D1969" s="96" t="s">
        <v>2096</v>
      </c>
      <c r="E1969" s="98">
        <v>2541</v>
      </c>
      <c r="F1969" s="99">
        <v>0</v>
      </c>
      <c r="G1969" s="98">
        <v>2541</v>
      </c>
      <c r="H1969" s="98">
        <v>43431</v>
      </c>
      <c r="I1969" s="99">
        <v>2</v>
      </c>
      <c r="J1969" s="98">
        <v>43433</v>
      </c>
      <c r="K1969" s="100">
        <v>5.8500000000000003E-2</v>
      </c>
      <c r="M1969">
        <f t="shared" si="60"/>
        <v>0</v>
      </c>
      <c r="N1969">
        <f t="shared" si="61"/>
        <v>4.6047935901273223E-5</v>
      </c>
    </row>
    <row r="1970" spans="1:14" x14ac:dyDescent="0.2">
      <c r="A1970" s="96">
        <v>310009</v>
      </c>
      <c r="B1970" s="97" t="s">
        <v>2089</v>
      </c>
      <c r="C1970" s="97" t="s">
        <v>2090</v>
      </c>
      <c r="D1970" s="96" t="s">
        <v>2097</v>
      </c>
      <c r="E1970" s="98">
        <v>3092</v>
      </c>
      <c r="F1970" s="99">
        <v>108</v>
      </c>
      <c r="G1970" s="98">
        <v>3200</v>
      </c>
      <c r="H1970" s="98">
        <v>37170</v>
      </c>
      <c r="I1970" s="99">
        <v>4016</v>
      </c>
      <c r="J1970" s="98">
        <v>41186</v>
      </c>
      <c r="K1970" s="100">
        <v>7.7700000000000005E-2</v>
      </c>
      <c r="M1970">
        <f t="shared" si="60"/>
        <v>3.3750000000000002E-2</v>
      </c>
      <c r="N1970">
        <f t="shared" si="61"/>
        <v>9.7508862234739965E-2</v>
      </c>
    </row>
    <row r="1971" spans="1:14" x14ac:dyDescent="0.2">
      <c r="A1971" s="96">
        <v>310010</v>
      </c>
      <c r="B1971" s="97" t="s">
        <v>360</v>
      </c>
      <c r="C1971" s="97" t="s">
        <v>2090</v>
      </c>
      <c r="D1971" s="96" t="s">
        <v>2098</v>
      </c>
      <c r="E1971" s="98">
        <v>213</v>
      </c>
      <c r="F1971" s="99">
        <v>17</v>
      </c>
      <c r="G1971" s="98">
        <v>230</v>
      </c>
      <c r="H1971" s="98">
        <v>27375</v>
      </c>
      <c r="I1971" s="99">
        <v>592</v>
      </c>
      <c r="J1971" s="98">
        <v>27967</v>
      </c>
      <c r="K1971" s="100">
        <v>8.2199999999999999E-3</v>
      </c>
      <c r="M1971">
        <f t="shared" si="60"/>
        <v>7.3913043478260873E-2</v>
      </c>
      <c r="N1971">
        <f t="shared" si="61"/>
        <v>2.1167804912933099E-2</v>
      </c>
    </row>
    <row r="1972" spans="1:14" x14ac:dyDescent="0.2">
      <c r="A1972" s="96">
        <v>310011</v>
      </c>
      <c r="B1972" s="97" t="s">
        <v>2089</v>
      </c>
      <c r="C1972" s="97" t="s">
        <v>2090</v>
      </c>
      <c r="D1972" s="96" t="s">
        <v>2099</v>
      </c>
      <c r="E1972" s="98">
        <v>1061</v>
      </c>
      <c r="F1972" s="99">
        <v>0</v>
      </c>
      <c r="G1972" s="98">
        <v>1061</v>
      </c>
      <c r="H1972" s="98">
        <v>28160</v>
      </c>
      <c r="I1972" s="99">
        <v>0</v>
      </c>
      <c r="J1972" s="98">
        <v>28160</v>
      </c>
      <c r="K1972" s="100">
        <v>3.7679999999999998E-2</v>
      </c>
      <c r="M1972">
        <f t="shared" si="60"/>
        <v>0</v>
      </c>
      <c r="N1972">
        <f t="shared" si="61"/>
        <v>0</v>
      </c>
    </row>
    <row r="1973" spans="1:14" x14ac:dyDescent="0.2">
      <c r="A1973" s="96">
        <v>310012</v>
      </c>
      <c r="B1973" s="97" t="s">
        <v>2089</v>
      </c>
      <c r="C1973" s="97" t="s">
        <v>2090</v>
      </c>
      <c r="D1973" s="96" t="s">
        <v>2100</v>
      </c>
      <c r="E1973" s="98">
        <v>1424</v>
      </c>
      <c r="F1973" s="99">
        <v>0</v>
      </c>
      <c r="G1973" s="98">
        <v>1424</v>
      </c>
      <c r="H1973" s="98">
        <v>67417</v>
      </c>
      <c r="I1973" s="99">
        <v>3921</v>
      </c>
      <c r="J1973" s="98">
        <v>71338</v>
      </c>
      <c r="K1973" s="100">
        <v>1.9959999999999999E-2</v>
      </c>
      <c r="M1973">
        <f t="shared" si="60"/>
        <v>0</v>
      </c>
      <c r="N1973">
        <f t="shared" si="61"/>
        <v>5.4963693963946285E-2</v>
      </c>
    </row>
    <row r="1974" spans="1:14" x14ac:dyDescent="0.2">
      <c r="A1974" s="96">
        <v>310014</v>
      </c>
      <c r="B1974" s="97" t="s">
        <v>2089</v>
      </c>
      <c r="C1974" s="97" t="s">
        <v>2090</v>
      </c>
      <c r="D1974" s="96" t="s">
        <v>2101</v>
      </c>
      <c r="E1974" s="98">
        <v>4016</v>
      </c>
      <c r="F1974" s="99">
        <v>5</v>
      </c>
      <c r="G1974" s="98">
        <v>4021</v>
      </c>
      <c r="H1974" s="98">
        <v>36445</v>
      </c>
      <c r="I1974" s="99">
        <v>2907</v>
      </c>
      <c r="J1974" s="98">
        <v>39352</v>
      </c>
      <c r="K1974" s="100">
        <v>0.10218000000000001</v>
      </c>
      <c r="M1974">
        <f t="shared" si="60"/>
        <v>1.2434717731907485E-3</v>
      </c>
      <c r="N1974">
        <f t="shared" si="61"/>
        <v>7.3871721894694042E-2</v>
      </c>
    </row>
    <row r="1975" spans="1:14" x14ac:dyDescent="0.2">
      <c r="A1975" s="96">
        <v>310015</v>
      </c>
      <c r="B1975" s="97" t="s">
        <v>360</v>
      </c>
      <c r="C1975" s="97" t="s">
        <v>2090</v>
      </c>
      <c r="D1975" s="96" t="s">
        <v>2102</v>
      </c>
      <c r="E1975" s="98">
        <v>1483</v>
      </c>
      <c r="F1975" s="99">
        <v>7</v>
      </c>
      <c r="G1975" s="98">
        <v>1490</v>
      </c>
      <c r="H1975" s="98">
        <v>71839</v>
      </c>
      <c r="I1975" s="99">
        <v>3525</v>
      </c>
      <c r="J1975" s="98">
        <v>75364</v>
      </c>
      <c r="K1975" s="100">
        <v>1.9769999999999999E-2</v>
      </c>
      <c r="M1975">
        <f t="shared" si="60"/>
        <v>4.6979865771812077E-3</v>
      </c>
      <c r="N1975">
        <f t="shared" si="61"/>
        <v>4.6772995063956269E-2</v>
      </c>
    </row>
    <row r="1976" spans="1:14" x14ac:dyDescent="0.2">
      <c r="A1976" s="96">
        <v>310016</v>
      </c>
      <c r="B1976" s="97" t="s">
        <v>2089</v>
      </c>
      <c r="C1976" s="97" t="s">
        <v>2090</v>
      </c>
      <c r="D1976" s="96" t="s">
        <v>2103</v>
      </c>
      <c r="E1976" s="98">
        <v>5574</v>
      </c>
      <c r="F1976" s="99">
        <v>0</v>
      </c>
      <c r="G1976" s="98">
        <v>5574</v>
      </c>
      <c r="H1976" s="98">
        <v>33103</v>
      </c>
      <c r="I1976" s="99">
        <v>0</v>
      </c>
      <c r="J1976" s="98">
        <v>33103</v>
      </c>
      <c r="K1976" s="100">
        <v>0.16838</v>
      </c>
      <c r="M1976">
        <f t="shared" si="60"/>
        <v>0</v>
      </c>
      <c r="N1976">
        <f t="shared" si="61"/>
        <v>0</v>
      </c>
    </row>
    <row r="1977" spans="1:14" x14ac:dyDescent="0.2">
      <c r="A1977" s="96">
        <v>310017</v>
      </c>
      <c r="B1977" s="97" t="s">
        <v>2089</v>
      </c>
      <c r="C1977" s="97" t="s">
        <v>2090</v>
      </c>
      <c r="D1977" s="96" t="s">
        <v>2104</v>
      </c>
      <c r="E1977" s="98">
        <v>662</v>
      </c>
      <c r="F1977" s="99">
        <v>0</v>
      </c>
      <c r="G1977" s="98">
        <v>662</v>
      </c>
      <c r="H1977" s="98">
        <v>31297</v>
      </c>
      <c r="I1977" s="99">
        <v>951</v>
      </c>
      <c r="J1977" s="98">
        <v>32248</v>
      </c>
      <c r="K1977" s="100">
        <v>2.053E-2</v>
      </c>
      <c r="M1977">
        <f t="shared" si="60"/>
        <v>0</v>
      </c>
      <c r="N1977">
        <f t="shared" si="61"/>
        <v>2.9490200942694122E-2</v>
      </c>
    </row>
    <row r="1978" spans="1:14" x14ac:dyDescent="0.2">
      <c r="A1978" s="96">
        <v>310018</v>
      </c>
      <c r="B1978" s="97" t="s">
        <v>2089</v>
      </c>
      <c r="C1978" s="97" t="s">
        <v>2090</v>
      </c>
      <c r="D1978" s="96" t="s">
        <v>1213</v>
      </c>
      <c r="E1978" s="98">
        <v>2403</v>
      </c>
      <c r="F1978" s="99">
        <v>0</v>
      </c>
      <c r="G1978" s="98">
        <v>2403</v>
      </c>
      <c r="H1978" s="98">
        <v>10978</v>
      </c>
      <c r="I1978" s="99">
        <v>0</v>
      </c>
      <c r="J1978" s="98">
        <v>10978</v>
      </c>
      <c r="K1978" s="100">
        <v>0.21889</v>
      </c>
      <c r="M1978">
        <f t="shared" si="60"/>
        <v>0</v>
      </c>
      <c r="N1978">
        <f t="shared" si="61"/>
        <v>0</v>
      </c>
    </row>
    <row r="1979" spans="1:14" x14ac:dyDescent="0.2">
      <c r="A1979" s="96">
        <v>310019</v>
      </c>
      <c r="B1979" s="97" t="s">
        <v>2089</v>
      </c>
      <c r="C1979" s="97" t="s">
        <v>2090</v>
      </c>
      <c r="D1979" s="96" t="s">
        <v>2105</v>
      </c>
      <c r="E1979" s="98">
        <v>5732</v>
      </c>
      <c r="F1979" s="99">
        <v>58</v>
      </c>
      <c r="G1979" s="98">
        <v>5790</v>
      </c>
      <c r="H1979" s="98">
        <v>44978</v>
      </c>
      <c r="I1979" s="99">
        <v>3362</v>
      </c>
      <c r="J1979" s="98">
        <v>48340</v>
      </c>
      <c r="K1979" s="100">
        <v>0.11978</v>
      </c>
      <c r="M1979">
        <f t="shared" si="60"/>
        <v>1.001727115716753E-2</v>
      </c>
      <c r="N1979">
        <f t="shared" si="61"/>
        <v>6.9549027720314432E-2</v>
      </c>
    </row>
    <row r="1980" spans="1:14" x14ac:dyDescent="0.2">
      <c r="A1980" s="96">
        <v>310020</v>
      </c>
      <c r="B1980" s="97" t="s">
        <v>2089</v>
      </c>
      <c r="C1980" s="97" t="s">
        <v>2090</v>
      </c>
      <c r="D1980" s="96" t="s">
        <v>2106</v>
      </c>
      <c r="E1980" s="98">
        <v>900</v>
      </c>
      <c r="F1980" s="99">
        <v>0</v>
      </c>
      <c r="G1980" s="98">
        <v>900</v>
      </c>
      <c r="H1980" s="98">
        <v>11487</v>
      </c>
      <c r="I1980" s="99">
        <v>0</v>
      </c>
      <c r="J1980" s="98">
        <v>11487</v>
      </c>
      <c r="K1980" s="100">
        <v>7.8350000000000003E-2</v>
      </c>
      <c r="M1980">
        <f t="shared" si="60"/>
        <v>0</v>
      </c>
      <c r="N1980">
        <f t="shared" si="61"/>
        <v>0</v>
      </c>
    </row>
    <row r="1981" spans="1:14" x14ac:dyDescent="0.2">
      <c r="A1981" s="96">
        <v>310021</v>
      </c>
      <c r="B1981" s="97" t="s">
        <v>2089</v>
      </c>
      <c r="C1981" s="97" t="s">
        <v>2090</v>
      </c>
      <c r="D1981" s="96" t="s">
        <v>1543</v>
      </c>
      <c r="E1981" s="98">
        <v>1269</v>
      </c>
      <c r="F1981" s="99">
        <v>43</v>
      </c>
      <c r="G1981" s="98">
        <v>1312</v>
      </c>
      <c r="H1981" s="98">
        <v>16823</v>
      </c>
      <c r="I1981" s="99">
        <v>1613</v>
      </c>
      <c r="J1981" s="98">
        <v>18436</v>
      </c>
      <c r="K1981" s="100">
        <v>7.1169999999999997E-2</v>
      </c>
      <c r="M1981">
        <f t="shared" si="60"/>
        <v>3.277439024390244E-2</v>
      </c>
      <c r="N1981">
        <f t="shared" si="61"/>
        <v>8.7491863744847034E-2</v>
      </c>
    </row>
    <row r="1982" spans="1:14" x14ac:dyDescent="0.2">
      <c r="A1982" s="96">
        <v>310022</v>
      </c>
      <c r="B1982" s="97" t="s">
        <v>2089</v>
      </c>
      <c r="C1982" s="97" t="s">
        <v>2090</v>
      </c>
      <c r="D1982" s="96" t="s">
        <v>2107</v>
      </c>
      <c r="E1982" s="98">
        <v>1982</v>
      </c>
      <c r="F1982" s="99">
        <v>26</v>
      </c>
      <c r="G1982" s="98">
        <v>2008</v>
      </c>
      <c r="H1982" s="98">
        <v>65248</v>
      </c>
      <c r="I1982" s="99">
        <v>9658</v>
      </c>
      <c r="J1982" s="98">
        <v>74906</v>
      </c>
      <c r="K1982" s="100">
        <v>2.681E-2</v>
      </c>
      <c r="M1982">
        <f t="shared" si="60"/>
        <v>1.2948207171314742E-2</v>
      </c>
      <c r="N1982">
        <f t="shared" si="61"/>
        <v>0.12893493178116572</v>
      </c>
    </row>
    <row r="1983" spans="1:14" x14ac:dyDescent="0.2">
      <c r="A1983" s="96">
        <v>310024</v>
      </c>
      <c r="B1983" s="97" t="s">
        <v>2089</v>
      </c>
      <c r="C1983" s="97" t="s">
        <v>2090</v>
      </c>
      <c r="D1983" s="96" t="s">
        <v>2108</v>
      </c>
      <c r="E1983" s="98">
        <v>820</v>
      </c>
      <c r="F1983" s="99">
        <v>0</v>
      </c>
      <c r="G1983" s="98">
        <v>820</v>
      </c>
      <c r="H1983" s="98">
        <v>24880</v>
      </c>
      <c r="I1983" s="99">
        <v>0</v>
      </c>
      <c r="J1983" s="98">
        <v>24880</v>
      </c>
      <c r="K1983" s="100">
        <v>3.2960000000000003E-2</v>
      </c>
      <c r="M1983">
        <f t="shared" si="60"/>
        <v>0</v>
      </c>
      <c r="N1983">
        <f t="shared" si="61"/>
        <v>0</v>
      </c>
    </row>
    <row r="1984" spans="1:14" x14ac:dyDescent="0.2">
      <c r="A1984" s="96">
        <v>310025</v>
      </c>
      <c r="B1984" s="97" t="s">
        <v>2089</v>
      </c>
      <c r="C1984" s="97" t="s">
        <v>2090</v>
      </c>
      <c r="D1984" s="96" t="s">
        <v>2109</v>
      </c>
      <c r="E1984" s="98">
        <v>1717</v>
      </c>
      <c r="F1984" s="99">
        <v>0</v>
      </c>
      <c r="G1984" s="98">
        <v>1717</v>
      </c>
      <c r="H1984" s="98">
        <v>28425</v>
      </c>
      <c r="I1984" s="99">
        <v>0</v>
      </c>
      <c r="J1984" s="98">
        <v>28425</v>
      </c>
      <c r="K1984" s="100">
        <v>6.0400000000000002E-2</v>
      </c>
      <c r="M1984">
        <f t="shared" si="60"/>
        <v>0</v>
      </c>
      <c r="N1984">
        <f t="shared" si="61"/>
        <v>0</v>
      </c>
    </row>
    <row r="1985" spans="1:14" x14ac:dyDescent="0.2">
      <c r="A1985" s="96">
        <v>310026</v>
      </c>
      <c r="B1985" s="97" t="s">
        <v>2089</v>
      </c>
      <c r="C1985" s="97" t="s">
        <v>2090</v>
      </c>
      <c r="D1985" s="96" t="s">
        <v>2110</v>
      </c>
      <c r="E1985" s="98">
        <v>2090</v>
      </c>
      <c r="F1985" s="99">
        <v>0</v>
      </c>
      <c r="G1985" s="98">
        <v>2090</v>
      </c>
      <c r="H1985" s="98">
        <v>10074</v>
      </c>
      <c r="I1985" s="99">
        <v>0</v>
      </c>
      <c r="J1985" s="98">
        <v>10074</v>
      </c>
      <c r="K1985" s="100">
        <v>0.20746000000000001</v>
      </c>
      <c r="M1985">
        <f t="shared" si="60"/>
        <v>0</v>
      </c>
      <c r="N1985">
        <f t="shared" si="61"/>
        <v>0</v>
      </c>
    </row>
    <row r="1986" spans="1:14" x14ac:dyDescent="0.2">
      <c r="A1986" s="96">
        <v>310027</v>
      </c>
      <c r="B1986" s="97" t="s">
        <v>2089</v>
      </c>
      <c r="C1986" s="97" t="s">
        <v>2090</v>
      </c>
      <c r="D1986" s="96" t="s">
        <v>2111</v>
      </c>
      <c r="E1986" s="98">
        <v>3266</v>
      </c>
      <c r="F1986" s="99">
        <v>142</v>
      </c>
      <c r="G1986" s="98">
        <v>3408</v>
      </c>
      <c r="H1986" s="98">
        <v>31168</v>
      </c>
      <c r="I1986" s="99">
        <v>2337</v>
      </c>
      <c r="J1986" s="98">
        <v>33505</v>
      </c>
      <c r="K1986" s="100">
        <v>0.10172</v>
      </c>
      <c r="M1986">
        <f t="shared" si="60"/>
        <v>4.1666666666666664E-2</v>
      </c>
      <c r="N1986">
        <f t="shared" si="61"/>
        <v>6.9750783465154453E-2</v>
      </c>
    </row>
    <row r="1987" spans="1:14" x14ac:dyDescent="0.2">
      <c r="A1987" s="96">
        <v>310028</v>
      </c>
      <c r="B1987" s="97" t="s">
        <v>360</v>
      </c>
      <c r="C1987" s="97" t="s">
        <v>2090</v>
      </c>
      <c r="D1987" s="96" t="s">
        <v>2112</v>
      </c>
      <c r="E1987" s="98">
        <v>595</v>
      </c>
      <c r="F1987" s="99">
        <v>0</v>
      </c>
      <c r="G1987" s="98">
        <v>595</v>
      </c>
      <c r="H1987" s="98">
        <v>17431</v>
      </c>
      <c r="I1987" s="99">
        <v>0</v>
      </c>
      <c r="J1987" s="98">
        <v>17431</v>
      </c>
      <c r="K1987" s="100">
        <v>3.4130000000000001E-2</v>
      </c>
      <c r="M1987">
        <f t="shared" si="60"/>
        <v>0</v>
      </c>
      <c r="N1987">
        <f t="shared" si="61"/>
        <v>0</v>
      </c>
    </row>
    <row r="1988" spans="1:14" x14ac:dyDescent="0.2">
      <c r="A1988" s="96">
        <v>310029</v>
      </c>
      <c r="B1988" s="97" t="s">
        <v>360</v>
      </c>
      <c r="C1988" s="97" t="s">
        <v>2090</v>
      </c>
      <c r="D1988" s="96" t="s">
        <v>2113</v>
      </c>
      <c r="E1988" s="98">
        <v>4188</v>
      </c>
      <c r="F1988" s="99">
        <v>11</v>
      </c>
      <c r="G1988" s="98">
        <v>4199</v>
      </c>
      <c r="H1988" s="98">
        <v>45453</v>
      </c>
      <c r="I1988" s="99">
        <v>6009</v>
      </c>
      <c r="J1988" s="98">
        <v>51462</v>
      </c>
      <c r="K1988" s="100">
        <v>8.1589999999999996E-2</v>
      </c>
      <c r="M1988">
        <f t="shared" ref="M1988:M2051" si="62">F1988/G1988</f>
        <v>2.6196713503215049E-3</v>
      </c>
      <c r="N1988">
        <f t="shared" ref="N1988:N2051" si="63">I1988/J1988</f>
        <v>0.1167657689168707</v>
      </c>
    </row>
    <row r="1989" spans="1:14" x14ac:dyDescent="0.2">
      <c r="A1989" s="96">
        <v>310031</v>
      </c>
      <c r="B1989" s="97" t="s">
        <v>2089</v>
      </c>
      <c r="C1989" s="97" t="s">
        <v>2090</v>
      </c>
      <c r="D1989" s="96" t="s">
        <v>2114</v>
      </c>
      <c r="E1989" s="98">
        <v>297</v>
      </c>
      <c r="F1989" s="99">
        <v>7</v>
      </c>
      <c r="G1989" s="98">
        <v>304</v>
      </c>
      <c r="H1989" s="98">
        <v>14864</v>
      </c>
      <c r="I1989" s="99">
        <v>2159</v>
      </c>
      <c r="J1989" s="98">
        <v>17023</v>
      </c>
      <c r="K1989" s="100">
        <v>1.7860000000000001E-2</v>
      </c>
      <c r="M1989">
        <f t="shared" si="62"/>
        <v>2.3026315789473683E-2</v>
      </c>
      <c r="N1989">
        <f t="shared" si="63"/>
        <v>0.12682840862362685</v>
      </c>
    </row>
    <row r="1990" spans="1:14" x14ac:dyDescent="0.2">
      <c r="A1990" s="96">
        <v>310032</v>
      </c>
      <c r="B1990" s="97" t="s">
        <v>2089</v>
      </c>
      <c r="C1990" s="97" t="s">
        <v>2090</v>
      </c>
      <c r="D1990" s="96" t="s">
        <v>2115</v>
      </c>
      <c r="E1990" s="98">
        <v>3219</v>
      </c>
      <c r="F1990" s="99">
        <v>0</v>
      </c>
      <c r="G1990" s="98">
        <v>3219</v>
      </c>
      <c r="H1990" s="98">
        <v>39911</v>
      </c>
      <c r="I1990" s="99">
        <v>0</v>
      </c>
      <c r="J1990" s="98">
        <v>39911</v>
      </c>
      <c r="K1990" s="100">
        <v>8.0649999999999999E-2</v>
      </c>
      <c r="M1990">
        <f t="shared" si="62"/>
        <v>0</v>
      </c>
      <c r="N1990">
        <f t="shared" si="63"/>
        <v>0</v>
      </c>
    </row>
    <row r="1991" spans="1:14" x14ac:dyDescent="0.2">
      <c r="A1991" s="96">
        <v>310034</v>
      </c>
      <c r="B1991" s="97" t="s">
        <v>360</v>
      </c>
      <c r="C1991" s="97" t="s">
        <v>2090</v>
      </c>
      <c r="D1991" s="96" t="s">
        <v>2116</v>
      </c>
      <c r="E1991" s="98">
        <v>677</v>
      </c>
      <c r="F1991" s="99">
        <v>0</v>
      </c>
      <c r="G1991" s="98">
        <v>677</v>
      </c>
      <c r="H1991" s="98">
        <v>30777</v>
      </c>
      <c r="I1991" s="99">
        <v>0</v>
      </c>
      <c r="J1991" s="98">
        <v>30777</v>
      </c>
      <c r="K1991" s="100">
        <v>2.1999999999999999E-2</v>
      </c>
      <c r="M1991">
        <f t="shared" si="62"/>
        <v>0</v>
      </c>
      <c r="N1991">
        <f t="shared" si="63"/>
        <v>0</v>
      </c>
    </row>
    <row r="1992" spans="1:14" x14ac:dyDescent="0.2">
      <c r="A1992" s="96">
        <v>310037</v>
      </c>
      <c r="B1992" s="97" t="s">
        <v>2089</v>
      </c>
      <c r="C1992" s="97" t="s">
        <v>2090</v>
      </c>
      <c r="D1992" s="96" t="s">
        <v>2117</v>
      </c>
      <c r="E1992" s="98">
        <v>586</v>
      </c>
      <c r="F1992" s="99">
        <v>0</v>
      </c>
      <c r="G1992" s="98">
        <v>586</v>
      </c>
      <c r="H1992" s="98">
        <v>21169</v>
      </c>
      <c r="I1992" s="99">
        <v>194</v>
      </c>
      <c r="J1992" s="98">
        <v>21363</v>
      </c>
      <c r="K1992" s="100">
        <v>2.743E-2</v>
      </c>
      <c r="M1992">
        <f t="shared" si="62"/>
        <v>0</v>
      </c>
      <c r="N1992">
        <f t="shared" si="63"/>
        <v>9.0811215653232216E-3</v>
      </c>
    </row>
    <row r="1993" spans="1:14" x14ac:dyDescent="0.2">
      <c r="A1993" s="96">
        <v>310038</v>
      </c>
      <c r="B1993" s="97" t="s">
        <v>2089</v>
      </c>
      <c r="C1993" s="97" t="s">
        <v>2090</v>
      </c>
      <c r="D1993" s="96" t="s">
        <v>2108</v>
      </c>
      <c r="E1993" s="98">
        <v>4257</v>
      </c>
      <c r="F1993" s="99">
        <v>27</v>
      </c>
      <c r="G1993" s="98">
        <v>4284</v>
      </c>
      <c r="H1993" s="98">
        <v>75103</v>
      </c>
      <c r="I1993" s="99">
        <v>4385</v>
      </c>
      <c r="J1993" s="98">
        <v>79488</v>
      </c>
      <c r="K1993" s="100">
        <v>5.389E-2</v>
      </c>
      <c r="M1993">
        <f t="shared" si="62"/>
        <v>6.3025210084033615E-3</v>
      </c>
      <c r="N1993">
        <f t="shared" si="63"/>
        <v>5.5165559581320453E-2</v>
      </c>
    </row>
    <row r="1994" spans="1:14" x14ac:dyDescent="0.2">
      <c r="A1994" s="96">
        <v>310039</v>
      </c>
      <c r="B1994" s="97" t="s">
        <v>2089</v>
      </c>
      <c r="C1994" s="97" t="s">
        <v>2090</v>
      </c>
      <c r="D1994" s="96" t="s">
        <v>2118</v>
      </c>
      <c r="E1994" s="98">
        <v>4103</v>
      </c>
      <c r="F1994" s="99">
        <v>22</v>
      </c>
      <c r="G1994" s="98">
        <v>4125</v>
      </c>
      <c r="H1994" s="98">
        <v>52026</v>
      </c>
      <c r="I1994" s="99">
        <v>2873</v>
      </c>
      <c r="J1994" s="98">
        <v>54899</v>
      </c>
      <c r="K1994" s="100">
        <v>7.5139999999999998E-2</v>
      </c>
      <c r="M1994">
        <f t="shared" si="62"/>
        <v>5.3333333333333332E-3</v>
      </c>
      <c r="N1994">
        <f t="shared" si="63"/>
        <v>5.2332465072223534E-2</v>
      </c>
    </row>
    <row r="1995" spans="1:14" x14ac:dyDescent="0.2">
      <c r="A1995" s="96">
        <v>310040</v>
      </c>
      <c r="B1995" s="97" t="s">
        <v>360</v>
      </c>
      <c r="C1995" s="97" t="s">
        <v>2090</v>
      </c>
      <c r="D1995" s="96" t="s">
        <v>2119</v>
      </c>
      <c r="E1995" s="98">
        <v>4109</v>
      </c>
      <c r="F1995" s="99">
        <v>0</v>
      </c>
      <c r="G1995" s="98">
        <v>4109</v>
      </c>
      <c r="H1995" s="98">
        <v>20740</v>
      </c>
      <c r="I1995" s="99">
        <v>13</v>
      </c>
      <c r="J1995" s="98">
        <v>20753</v>
      </c>
      <c r="K1995" s="100">
        <v>0.19800000000000001</v>
      </c>
      <c r="M1995">
        <f t="shared" si="62"/>
        <v>0</v>
      </c>
      <c r="N1995">
        <f t="shared" si="63"/>
        <v>6.2641545800607139E-4</v>
      </c>
    </row>
    <row r="1996" spans="1:14" x14ac:dyDescent="0.2">
      <c r="A1996" s="96">
        <v>310041</v>
      </c>
      <c r="B1996" s="97" t="s">
        <v>2089</v>
      </c>
      <c r="C1996" s="97" t="s">
        <v>2090</v>
      </c>
      <c r="D1996" s="96" t="s">
        <v>2120</v>
      </c>
      <c r="E1996" s="98">
        <v>1615</v>
      </c>
      <c r="F1996" s="99">
        <v>0</v>
      </c>
      <c r="G1996" s="98">
        <v>1615</v>
      </c>
      <c r="H1996" s="98">
        <v>88612</v>
      </c>
      <c r="I1996" s="99">
        <v>7897</v>
      </c>
      <c r="J1996" s="98">
        <v>96509</v>
      </c>
      <c r="K1996" s="100">
        <v>1.6729999999999998E-2</v>
      </c>
      <c r="M1996">
        <f t="shared" si="62"/>
        <v>0</v>
      </c>
      <c r="N1996">
        <f t="shared" si="63"/>
        <v>8.1826565398045781E-2</v>
      </c>
    </row>
    <row r="1997" spans="1:14" x14ac:dyDescent="0.2">
      <c r="A1997" s="96">
        <v>310044</v>
      </c>
      <c r="B1997" s="97" t="s">
        <v>2089</v>
      </c>
      <c r="C1997" s="97" t="s">
        <v>2090</v>
      </c>
      <c r="D1997" s="96" t="s">
        <v>2121</v>
      </c>
      <c r="E1997" s="98">
        <v>1457</v>
      </c>
      <c r="F1997" s="99">
        <v>13</v>
      </c>
      <c r="G1997" s="98">
        <v>1470</v>
      </c>
      <c r="H1997" s="98">
        <v>17774</v>
      </c>
      <c r="I1997" s="99">
        <v>125</v>
      </c>
      <c r="J1997" s="98">
        <v>17899</v>
      </c>
      <c r="K1997" s="100">
        <v>8.2129999999999995E-2</v>
      </c>
      <c r="M1997">
        <f t="shared" si="62"/>
        <v>8.8435374149659872E-3</v>
      </c>
      <c r="N1997">
        <f t="shared" si="63"/>
        <v>6.9836303704117544E-3</v>
      </c>
    </row>
    <row r="1998" spans="1:14" x14ac:dyDescent="0.2">
      <c r="A1998" s="96">
        <v>310045</v>
      </c>
      <c r="B1998" s="97" t="s">
        <v>2089</v>
      </c>
      <c r="C1998" s="97" t="s">
        <v>2090</v>
      </c>
      <c r="D1998" s="96" t="s">
        <v>2122</v>
      </c>
      <c r="E1998" s="98">
        <v>2437</v>
      </c>
      <c r="F1998" s="99">
        <v>7</v>
      </c>
      <c r="G1998" s="98">
        <v>2444</v>
      </c>
      <c r="H1998" s="98">
        <v>41278</v>
      </c>
      <c r="I1998" s="99">
        <v>2594</v>
      </c>
      <c r="J1998" s="98">
        <v>43872</v>
      </c>
      <c r="K1998" s="100">
        <v>5.5710000000000003E-2</v>
      </c>
      <c r="M1998">
        <f t="shared" si="62"/>
        <v>2.8641571194762683E-3</v>
      </c>
      <c r="N1998">
        <f t="shared" si="63"/>
        <v>5.912654996353027E-2</v>
      </c>
    </row>
    <row r="1999" spans="1:14" x14ac:dyDescent="0.2">
      <c r="A1999" s="96">
        <v>310047</v>
      </c>
      <c r="B1999" s="97" t="s">
        <v>2089</v>
      </c>
      <c r="C1999" s="97" t="s">
        <v>2090</v>
      </c>
      <c r="D1999" s="96" t="s">
        <v>2123</v>
      </c>
      <c r="E1999" s="98">
        <v>916</v>
      </c>
      <c r="F1999" s="99">
        <v>0</v>
      </c>
      <c r="G1999" s="98">
        <v>916</v>
      </c>
      <c r="H1999" s="98">
        <v>32487</v>
      </c>
      <c r="I1999" s="99">
        <v>0</v>
      </c>
      <c r="J1999" s="98">
        <v>32487</v>
      </c>
      <c r="K1999" s="100">
        <v>2.8199999999999999E-2</v>
      </c>
      <c r="M1999">
        <f t="shared" si="62"/>
        <v>0</v>
      </c>
      <c r="N1999">
        <f t="shared" si="63"/>
        <v>0</v>
      </c>
    </row>
    <row r="2000" spans="1:14" x14ac:dyDescent="0.2">
      <c r="A2000" s="96">
        <v>310048</v>
      </c>
      <c r="B2000" s="97" t="s">
        <v>2089</v>
      </c>
      <c r="C2000" s="97" t="s">
        <v>2090</v>
      </c>
      <c r="D2000" s="96" t="s">
        <v>2124</v>
      </c>
      <c r="E2000" s="98">
        <v>1501</v>
      </c>
      <c r="F2000" s="99">
        <v>0</v>
      </c>
      <c r="G2000" s="98">
        <v>1501</v>
      </c>
      <c r="H2000" s="98">
        <v>42741</v>
      </c>
      <c r="I2000" s="99">
        <v>2932</v>
      </c>
      <c r="J2000" s="98">
        <v>45673</v>
      </c>
      <c r="K2000" s="100">
        <v>3.286E-2</v>
      </c>
      <c r="M2000">
        <f t="shared" si="62"/>
        <v>0</v>
      </c>
      <c r="N2000">
        <f t="shared" si="63"/>
        <v>6.4195476539749968E-2</v>
      </c>
    </row>
    <row r="2001" spans="1:14" x14ac:dyDescent="0.2">
      <c r="A2001" s="96">
        <v>310050</v>
      </c>
      <c r="B2001" s="97" t="s">
        <v>2089</v>
      </c>
      <c r="C2001" s="97" t="s">
        <v>2090</v>
      </c>
      <c r="D2001" s="96" t="s">
        <v>2125</v>
      </c>
      <c r="E2001" s="98">
        <v>1283</v>
      </c>
      <c r="F2001" s="99">
        <v>0</v>
      </c>
      <c r="G2001" s="98">
        <v>1283</v>
      </c>
      <c r="H2001" s="98">
        <v>38318</v>
      </c>
      <c r="I2001" s="99">
        <v>1068</v>
      </c>
      <c r="J2001" s="98">
        <v>39386</v>
      </c>
      <c r="K2001" s="100">
        <v>3.2579999999999998E-2</v>
      </c>
      <c r="M2001">
        <f t="shared" si="62"/>
        <v>0</v>
      </c>
      <c r="N2001">
        <f t="shared" si="63"/>
        <v>2.7116234194891585E-2</v>
      </c>
    </row>
    <row r="2002" spans="1:14" x14ac:dyDescent="0.2">
      <c r="A2002" s="96">
        <v>310051</v>
      </c>
      <c r="B2002" s="97" t="s">
        <v>2089</v>
      </c>
      <c r="C2002" s="97" t="s">
        <v>2090</v>
      </c>
      <c r="D2002" s="96" t="s">
        <v>2126</v>
      </c>
      <c r="E2002" s="98">
        <v>1226</v>
      </c>
      <c r="F2002" s="99">
        <v>0</v>
      </c>
      <c r="G2002" s="98">
        <v>1226</v>
      </c>
      <c r="H2002" s="98">
        <v>46533</v>
      </c>
      <c r="I2002" s="99">
        <v>2493</v>
      </c>
      <c r="J2002" s="98">
        <v>49026</v>
      </c>
      <c r="K2002" s="100">
        <v>2.5010000000000001E-2</v>
      </c>
      <c r="M2002">
        <f t="shared" si="62"/>
        <v>0</v>
      </c>
      <c r="N2002">
        <f t="shared" si="63"/>
        <v>5.0850569085791213E-2</v>
      </c>
    </row>
    <row r="2003" spans="1:14" x14ac:dyDescent="0.2">
      <c r="A2003" s="96">
        <v>310052</v>
      </c>
      <c r="B2003" s="97" t="s">
        <v>2089</v>
      </c>
      <c r="C2003" s="97" t="s">
        <v>2090</v>
      </c>
      <c r="D2003" s="96" t="s">
        <v>2127</v>
      </c>
      <c r="E2003" s="98">
        <v>592</v>
      </c>
      <c r="F2003" s="99">
        <v>0</v>
      </c>
      <c r="G2003" s="98">
        <v>592</v>
      </c>
      <c r="H2003" s="98">
        <v>44198</v>
      </c>
      <c r="I2003" s="99">
        <v>0</v>
      </c>
      <c r="J2003" s="98">
        <v>44198</v>
      </c>
      <c r="K2003" s="100">
        <v>1.3390000000000001E-2</v>
      </c>
      <c r="M2003">
        <f t="shared" si="62"/>
        <v>0</v>
      </c>
      <c r="N2003">
        <f t="shared" si="63"/>
        <v>0</v>
      </c>
    </row>
    <row r="2004" spans="1:14" x14ac:dyDescent="0.2">
      <c r="A2004" s="96">
        <v>310054</v>
      </c>
      <c r="B2004" s="97" t="s">
        <v>2089</v>
      </c>
      <c r="C2004" s="97" t="s">
        <v>2090</v>
      </c>
      <c r="D2004" s="96" t="s">
        <v>2128</v>
      </c>
      <c r="E2004" s="98">
        <v>916</v>
      </c>
      <c r="F2004" s="99">
        <v>0</v>
      </c>
      <c r="G2004" s="98">
        <v>916</v>
      </c>
      <c r="H2004" s="98">
        <v>32679</v>
      </c>
      <c r="I2004" s="99">
        <v>1330</v>
      </c>
      <c r="J2004" s="98">
        <v>34009</v>
      </c>
      <c r="K2004" s="100">
        <v>2.6929999999999999E-2</v>
      </c>
      <c r="M2004">
        <f t="shared" si="62"/>
        <v>0</v>
      </c>
      <c r="N2004">
        <f t="shared" si="63"/>
        <v>3.9107295127760296E-2</v>
      </c>
    </row>
    <row r="2005" spans="1:14" x14ac:dyDescent="0.2">
      <c r="A2005" s="96">
        <v>310057</v>
      </c>
      <c r="B2005" s="97" t="s">
        <v>2089</v>
      </c>
      <c r="C2005" s="97" t="s">
        <v>2090</v>
      </c>
      <c r="D2005" s="96" t="s">
        <v>2129</v>
      </c>
      <c r="E2005" s="98">
        <v>1674</v>
      </c>
      <c r="F2005" s="99">
        <v>0</v>
      </c>
      <c r="G2005" s="98">
        <v>1674</v>
      </c>
      <c r="H2005" s="98">
        <v>36173</v>
      </c>
      <c r="I2005" s="99">
        <v>3951</v>
      </c>
      <c r="J2005" s="98">
        <v>40124</v>
      </c>
      <c r="K2005" s="100">
        <v>4.172E-2</v>
      </c>
      <c r="M2005">
        <f t="shared" si="62"/>
        <v>0</v>
      </c>
      <c r="N2005">
        <f t="shared" si="63"/>
        <v>9.8469743794237868E-2</v>
      </c>
    </row>
    <row r="2006" spans="1:14" x14ac:dyDescent="0.2">
      <c r="A2006" s="96">
        <v>310058</v>
      </c>
      <c r="B2006" s="97" t="s">
        <v>2089</v>
      </c>
      <c r="C2006" s="97" t="s">
        <v>2090</v>
      </c>
      <c r="D2006" s="96" t="s">
        <v>2130</v>
      </c>
      <c r="E2006" s="98">
        <v>545</v>
      </c>
      <c r="F2006" s="99">
        <v>0</v>
      </c>
      <c r="G2006" s="98">
        <v>545</v>
      </c>
      <c r="H2006" s="98">
        <v>4891</v>
      </c>
      <c r="I2006" s="99">
        <v>172</v>
      </c>
      <c r="J2006" s="98">
        <v>5063</v>
      </c>
      <c r="K2006" s="100">
        <v>0.10764</v>
      </c>
      <c r="M2006">
        <f t="shared" si="62"/>
        <v>0</v>
      </c>
      <c r="N2006">
        <f t="shared" si="63"/>
        <v>3.3971953387319773E-2</v>
      </c>
    </row>
    <row r="2007" spans="1:14" x14ac:dyDescent="0.2">
      <c r="A2007" s="96">
        <v>310060</v>
      </c>
      <c r="B2007" s="97" t="s">
        <v>2089</v>
      </c>
      <c r="C2007" s="97" t="s">
        <v>2090</v>
      </c>
      <c r="D2007" s="96" t="s">
        <v>2131</v>
      </c>
      <c r="E2007" s="98">
        <v>470</v>
      </c>
      <c r="F2007" s="99">
        <v>31</v>
      </c>
      <c r="G2007" s="98">
        <v>501</v>
      </c>
      <c r="H2007" s="98">
        <v>20625</v>
      </c>
      <c r="I2007" s="99">
        <v>563</v>
      </c>
      <c r="J2007" s="98">
        <v>21188</v>
      </c>
      <c r="K2007" s="100">
        <v>2.3650000000000001E-2</v>
      </c>
      <c r="M2007">
        <f t="shared" si="62"/>
        <v>6.1876247504990017E-2</v>
      </c>
      <c r="N2007">
        <f t="shared" si="63"/>
        <v>2.6571644326977534E-2</v>
      </c>
    </row>
    <row r="2008" spans="1:14" x14ac:dyDescent="0.2">
      <c r="A2008" s="96">
        <v>310061</v>
      </c>
      <c r="B2008" s="97" t="s">
        <v>360</v>
      </c>
      <c r="C2008" s="97" t="s">
        <v>2090</v>
      </c>
      <c r="D2008" s="96" t="s">
        <v>2132</v>
      </c>
      <c r="E2008" s="98">
        <v>1136</v>
      </c>
      <c r="F2008" s="99">
        <v>6</v>
      </c>
      <c r="G2008" s="98">
        <v>1142</v>
      </c>
      <c r="H2008" s="98">
        <v>16643</v>
      </c>
      <c r="I2008" s="99">
        <v>1456</v>
      </c>
      <c r="J2008" s="98">
        <v>18099</v>
      </c>
      <c r="K2008" s="100">
        <v>6.3100000000000003E-2</v>
      </c>
      <c r="M2008">
        <f t="shared" si="62"/>
        <v>5.2539404553415062E-3</v>
      </c>
      <c r="N2008">
        <f t="shared" si="63"/>
        <v>8.0446433504613515E-2</v>
      </c>
    </row>
    <row r="2009" spans="1:14" x14ac:dyDescent="0.2">
      <c r="A2009" s="96">
        <v>310063</v>
      </c>
      <c r="B2009" s="97" t="s">
        <v>2089</v>
      </c>
      <c r="C2009" s="97" t="s">
        <v>2090</v>
      </c>
      <c r="D2009" s="96" t="s">
        <v>2133</v>
      </c>
      <c r="E2009" s="98">
        <v>1395</v>
      </c>
      <c r="F2009" s="99">
        <v>27</v>
      </c>
      <c r="G2009" s="98">
        <v>1422</v>
      </c>
      <c r="H2009" s="98">
        <v>25628</v>
      </c>
      <c r="I2009" s="99">
        <v>1104</v>
      </c>
      <c r="J2009" s="98">
        <v>26732</v>
      </c>
      <c r="K2009" s="100">
        <v>5.3190000000000001E-2</v>
      </c>
      <c r="M2009">
        <f t="shared" si="62"/>
        <v>1.8987341772151899E-2</v>
      </c>
      <c r="N2009">
        <f t="shared" si="63"/>
        <v>4.1298817896154423E-2</v>
      </c>
    </row>
    <row r="2010" spans="1:14" x14ac:dyDescent="0.2">
      <c r="A2010" s="96">
        <v>310064</v>
      </c>
      <c r="B2010" s="97" t="s">
        <v>2089</v>
      </c>
      <c r="C2010" s="97" t="s">
        <v>2090</v>
      </c>
      <c r="D2010" s="96" t="s">
        <v>2134</v>
      </c>
      <c r="E2010" s="98">
        <v>3602</v>
      </c>
      <c r="F2010" s="99">
        <v>43</v>
      </c>
      <c r="G2010" s="98">
        <v>3645</v>
      </c>
      <c r="H2010" s="98">
        <v>57818</v>
      </c>
      <c r="I2010" s="99">
        <v>3411</v>
      </c>
      <c r="J2010" s="98">
        <v>61229</v>
      </c>
      <c r="K2010" s="100">
        <v>5.953E-2</v>
      </c>
      <c r="M2010">
        <f t="shared" si="62"/>
        <v>1.1796982167352537E-2</v>
      </c>
      <c r="N2010">
        <f t="shared" si="63"/>
        <v>5.5708896111319801E-2</v>
      </c>
    </row>
    <row r="2011" spans="1:14" x14ac:dyDescent="0.2">
      <c r="A2011" s="96">
        <v>310069</v>
      </c>
      <c r="B2011" s="97" t="s">
        <v>2089</v>
      </c>
      <c r="C2011" s="97" t="s">
        <v>2090</v>
      </c>
      <c r="D2011" s="96" t="s">
        <v>2135</v>
      </c>
      <c r="E2011" s="98">
        <v>189</v>
      </c>
      <c r="F2011" s="99">
        <v>0</v>
      </c>
      <c r="G2011" s="98">
        <v>189</v>
      </c>
      <c r="H2011" s="98">
        <v>10330</v>
      </c>
      <c r="I2011" s="99">
        <v>0</v>
      </c>
      <c r="J2011" s="98">
        <v>10330</v>
      </c>
      <c r="K2011" s="100">
        <v>1.83E-2</v>
      </c>
      <c r="M2011">
        <f t="shared" si="62"/>
        <v>0</v>
      </c>
      <c r="N2011">
        <f t="shared" si="63"/>
        <v>0</v>
      </c>
    </row>
    <row r="2012" spans="1:14" x14ac:dyDescent="0.2">
      <c r="A2012" s="96">
        <v>310070</v>
      </c>
      <c r="B2012" s="97" t="s">
        <v>2089</v>
      </c>
      <c r="C2012" s="97" t="s">
        <v>2090</v>
      </c>
      <c r="D2012" s="96" t="s">
        <v>2136</v>
      </c>
      <c r="E2012" s="98">
        <v>1557</v>
      </c>
      <c r="F2012" s="99">
        <v>0</v>
      </c>
      <c r="G2012" s="98">
        <v>1557</v>
      </c>
      <c r="H2012" s="98">
        <v>40654</v>
      </c>
      <c r="I2012" s="99">
        <v>2108</v>
      </c>
      <c r="J2012" s="98">
        <v>42762</v>
      </c>
      <c r="K2012" s="100">
        <v>3.6409999999999998E-2</v>
      </c>
      <c r="M2012">
        <f t="shared" si="62"/>
        <v>0</v>
      </c>
      <c r="N2012">
        <f t="shared" si="63"/>
        <v>4.9296104017585704E-2</v>
      </c>
    </row>
    <row r="2013" spans="1:14" x14ac:dyDescent="0.2">
      <c r="A2013" s="96">
        <v>310073</v>
      </c>
      <c r="B2013" s="97" t="s">
        <v>2089</v>
      </c>
      <c r="C2013" s="97" t="s">
        <v>2090</v>
      </c>
      <c r="D2013" s="96" t="s">
        <v>2137</v>
      </c>
      <c r="E2013" s="98">
        <v>2947</v>
      </c>
      <c r="F2013" s="99">
        <v>37</v>
      </c>
      <c r="G2013" s="98">
        <v>2984</v>
      </c>
      <c r="H2013" s="98">
        <v>63879</v>
      </c>
      <c r="I2013" s="99">
        <v>4877</v>
      </c>
      <c r="J2013" s="98">
        <v>68756</v>
      </c>
      <c r="K2013" s="100">
        <v>4.3400000000000001E-2</v>
      </c>
      <c r="M2013">
        <f t="shared" si="62"/>
        <v>1.2399463806970509E-2</v>
      </c>
      <c r="N2013">
        <f t="shared" si="63"/>
        <v>7.0931991389842339E-2</v>
      </c>
    </row>
    <row r="2014" spans="1:14" x14ac:dyDescent="0.2">
      <c r="A2014" s="96">
        <v>310074</v>
      </c>
      <c r="B2014" s="97" t="s">
        <v>2089</v>
      </c>
      <c r="C2014" s="97" t="s">
        <v>2090</v>
      </c>
      <c r="D2014" s="96" t="s">
        <v>2138</v>
      </c>
      <c r="E2014" s="98">
        <v>3343</v>
      </c>
      <c r="F2014" s="99">
        <v>59</v>
      </c>
      <c r="G2014" s="98">
        <v>3402</v>
      </c>
      <c r="H2014" s="98">
        <v>18108</v>
      </c>
      <c r="I2014" s="99">
        <v>801</v>
      </c>
      <c r="J2014" s="98">
        <v>18909</v>
      </c>
      <c r="K2014" s="100">
        <v>0.17990999999999999</v>
      </c>
      <c r="M2014">
        <f t="shared" si="62"/>
        <v>1.7342739564961789E-2</v>
      </c>
      <c r="N2014">
        <f t="shared" si="63"/>
        <v>4.2360780580675869E-2</v>
      </c>
    </row>
    <row r="2015" spans="1:14" x14ac:dyDescent="0.2">
      <c r="A2015" s="96">
        <v>310075</v>
      </c>
      <c r="B2015" s="97" t="s">
        <v>2089</v>
      </c>
      <c r="C2015" s="97" t="s">
        <v>2090</v>
      </c>
      <c r="D2015" s="96" t="s">
        <v>2139</v>
      </c>
      <c r="E2015" s="98">
        <v>1175</v>
      </c>
      <c r="F2015" s="99">
        <v>13</v>
      </c>
      <c r="G2015" s="98">
        <v>1188</v>
      </c>
      <c r="H2015" s="98">
        <v>23220</v>
      </c>
      <c r="I2015" s="99">
        <v>365</v>
      </c>
      <c r="J2015" s="98">
        <v>23585</v>
      </c>
      <c r="K2015" s="100">
        <v>5.0369999999999998E-2</v>
      </c>
      <c r="M2015">
        <f t="shared" si="62"/>
        <v>1.0942760942760943E-2</v>
      </c>
      <c r="N2015">
        <f t="shared" si="63"/>
        <v>1.5475938096247616E-2</v>
      </c>
    </row>
    <row r="2016" spans="1:14" x14ac:dyDescent="0.2">
      <c r="A2016" s="96">
        <v>310076</v>
      </c>
      <c r="B2016" s="97" t="s">
        <v>360</v>
      </c>
      <c r="C2016" s="97" t="s">
        <v>2090</v>
      </c>
      <c r="D2016" s="96" t="s">
        <v>2140</v>
      </c>
      <c r="E2016" s="98">
        <v>3145</v>
      </c>
      <c r="F2016" s="99">
        <v>130</v>
      </c>
      <c r="G2016" s="98">
        <v>3275</v>
      </c>
      <c r="H2016" s="98">
        <v>61025</v>
      </c>
      <c r="I2016" s="99">
        <v>4948</v>
      </c>
      <c r="J2016" s="98">
        <v>65973</v>
      </c>
      <c r="K2016" s="100">
        <v>4.9639999999999997E-2</v>
      </c>
      <c r="M2016">
        <f t="shared" si="62"/>
        <v>3.9694656488549619E-2</v>
      </c>
      <c r="N2016">
        <f t="shared" si="63"/>
        <v>7.5000378942900889E-2</v>
      </c>
    </row>
    <row r="2017" spans="1:14" x14ac:dyDescent="0.2">
      <c r="A2017" s="96">
        <v>310081</v>
      </c>
      <c r="B2017" s="97" t="s">
        <v>2089</v>
      </c>
      <c r="C2017" s="97" t="s">
        <v>2090</v>
      </c>
      <c r="D2017" s="96" t="s">
        <v>2141</v>
      </c>
      <c r="E2017" s="98">
        <v>1448</v>
      </c>
      <c r="F2017" s="99">
        <v>0</v>
      </c>
      <c r="G2017" s="98">
        <v>1448</v>
      </c>
      <c r="H2017" s="98">
        <v>31703</v>
      </c>
      <c r="I2017" s="99">
        <v>1202</v>
      </c>
      <c r="J2017" s="98">
        <v>32905</v>
      </c>
      <c r="K2017" s="100">
        <v>4.4010000000000001E-2</v>
      </c>
      <c r="M2017">
        <f t="shared" si="62"/>
        <v>0</v>
      </c>
      <c r="N2017">
        <f t="shared" si="63"/>
        <v>3.652940282631819E-2</v>
      </c>
    </row>
    <row r="2018" spans="1:14" x14ac:dyDescent="0.2">
      <c r="A2018" s="96">
        <v>310083</v>
      </c>
      <c r="B2018" s="97" t="s">
        <v>2089</v>
      </c>
      <c r="C2018" s="97" t="s">
        <v>2090</v>
      </c>
      <c r="D2018" s="96" t="s">
        <v>2142</v>
      </c>
      <c r="E2018" s="98">
        <v>3841</v>
      </c>
      <c r="F2018" s="99">
        <v>0</v>
      </c>
      <c r="G2018" s="98">
        <v>3841</v>
      </c>
      <c r="H2018" s="98">
        <v>30039</v>
      </c>
      <c r="I2018" s="99">
        <v>0</v>
      </c>
      <c r="J2018" s="98">
        <v>30039</v>
      </c>
      <c r="K2018" s="100">
        <v>0.12787000000000001</v>
      </c>
      <c r="M2018">
        <f t="shared" si="62"/>
        <v>0</v>
      </c>
      <c r="N2018">
        <f t="shared" si="63"/>
        <v>0</v>
      </c>
    </row>
    <row r="2019" spans="1:14" x14ac:dyDescent="0.2">
      <c r="A2019" s="96">
        <v>310084</v>
      </c>
      <c r="B2019" s="97" t="s">
        <v>2089</v>
      </c>
      <c r="C2019" s="97" t="s">
        <v>2090</v>
      </c>
      <c r="D2019" s="96" t="s">
        <v>2143</v>
      </c>
      <c r="E2019" s="98">
        <v>1785</v>
      </c>
      <c r="F2019" s="99">
        <v>0</v>
      </c>
      <c r="G2019" s="98">
        <v>1785</v>
      </c>
      <c r="H2019" s="98">
        <v>32700</v>
      </c>
      <c r="I2019" s="99">
        <v>2717</v>
      </c>
      <c r="J2019" s="98">
        <v>35417</v>
      </c>
      <c r="K2019" s="100">
        <v>5.04E-2</v>
      </c>
      <c r="M2019">
        <f t="shared" si="62"/>
        <v>0</v>
      </c>
      <c r="N2019">
        <f t="shared" si="63"/>
        <v>7.6714572098144959E-2</v>
      </c>
    </row>
    <row r="2020" spans="1:14" x14ac:dyDescent="0.2">
      <c r="A2020" s="96">
        <v>310086</v>
      </c>
      <c r="B2020" s="97" t="s">
        <v>2089</v>
      </c>
      <c r="C2020" s="97" t="s">
        <v>2090</v>
      </c>
      <c r="D2020" s="96" t="s">
        <v>2144</v>
      </c>
      <c r="E2020" s="98">
        <v>3861</v>
      </c>
      <c r="F2020" s="99">
        <v>44</v>
      </c>
      <c r="G2020" s="98">
        <v>3905</v>
      </c>
      <c r="H2020" s="98">
        <v>55053</v>
      </c>
      <c r="I2020" s="99">
        <v>8074</v>
      </c>
      <c r="J2020" s="98">
        <v>63127</v>
      </c>
      <c r="K2020" s="100">
        <v>6.1859999999999998E-2</v>
      </c>
      <c r="M2020">
        <f t="shared" si="62"/>
        <v>1.1267605633802818E-2</v>
      </c>
      <c r="N2020">
        <f t="shared" si="63"/>
        <v>0.12790089818936429</v>
      </c>
    </row>
    <row r="2021" spans="1:14" x14ac:dyDescent="0.2">
      <c r="A2021" s="96">
        <v>310088</v>
      </c>
      <c r="B2021" s="97" t="s">
        <v>2089</v>
      </c>
      <c r="C2021" s="97" t="s">
        <v>2090</v>
      </c>
      <c r="D2021" s="96" t="s">
        <v>2145</v>
      </c>
      <c r="E2021" s="98">
        <v>648</v>
      </c>
      <c r="F2021" s="99">
        <v>0</v>
      </c>
      <c r="G2021" s="98">
        <v>648</v>
      </c>
      <c r="H2021" s="98">
        <v>10941</v>
      </c>
      <c r="I2021" s="99">
        <v>15</v>
      </c>
      <c r="J2021" s="98">
        <v>10956</v>
      </c>
      <c r="K2021" s="100">
        <v>5.9150000000000001E-2</v>
      </c>
      <c r="M2021">
        <f t="shared" si="62"/>
        <v>0</v>
      </c>
      <c r="N2021">
        <f t="shared" si="63"/>
        <v>1.3691128148959474E-3</v>
      </c>
    </row>
    <row r="2022" spans="1:14" x14ac:dyDescent="0.2">
      <c r="A2022" s="96">
        <v>310090</v>
      </c>
      <c r="B2022" s="97" t="s">
        <v>2089</v>
      </c>
      <c r="C2022" s="97" t="s">
        <v>2090</v>
      </c>
      <c r="D2022" s="96" t="s">
        <v>2146</v>
      </c>
      <c r="E2022" s="98">
        <v>784</v>
      </c>
      <c r="F2022" s="99">
        <v>0</v>
      </c>
      <c r="G2022" s="98">
        <v>784</v>
      </c>
      <c r="H2022" s="98">
        <v>16950</v>
      </c>
      <c r="I2022" s="99">
        <v>1765</v>
      </c>
      <c r="J2022" s="98">
        <v>18715</v>
      </c>
      <c r="K2022" s="100">
        <v>4.1889999999999997E-2</v>
      </c>
      <c r="M2022">
        <f t="shared" si="62"/>
        <v>0</v>
      </c>
      <c r="N2022">
        <f t="shared" si="63"/>
        <v>9.4309377504675398E-2</v>
      </c>
    </row>
    <row r="2023" spans="1:14" x14ac:dyDescent="0.2">
      <c r="A2023" s="96">
        <v>310091</v>
      </c>
      <c r="B2023" s="97" t="s">
        <v>2089</v>
      </c>
      <c r="C2023" s="97" t="s">
        <v>2090</v>
      </c>
      <c r="D2023" s="96" t="s">
        <v>2147</v>
      </c>
      <c r="E2023" s="98">
        <v>648</v>
      </c>
      <c r="F2023" s="99">
        <v>0</v>
      </c>
      <c r="G2023" s="98">
        <v>648</v>
      </c>
      <c r="H2023" s="98">
        <v>11812</v>
      </c>
      <c r="I2023" s="99">
        <v>0</v>
      </c>
      <c r="J2023" s="98">
        <v>11812</v>
      </c>
      <c r="K2023" s="100">
        <v>5.4859999999999999E-2</v>
      </c>
      <c r="M2023">
        <f t="shared" si="62"/>
        <v>0</v>
      </c>
      <c r="N2023">
        <f t="shared" si="63"/>
        <v>0</v>
      </c>
    </row>
    <row r="2024" spans="1:14" x14ac:dyDescent="0.2">
      <c r="A2024" s="96">
        <v>310092</v>
      </c>
      <c r="B2024" s="97" t="s">
        <v>2089</v>
      </c>
      <c r="C2024" s="97" t="s">
        <v>2090</v>
      </c>
      <c r="D2024" s="96" t="s">
        <v>2148</v>
      </c>
      <c r="E2024" s="98">
        <v>1982</v>
      </c>
      <c r="F2024" s="99">
        <v>21</v>
      </c>
      <c r="G2024" s="98">
        <v>2003</v>
      </c>
      <c r="H2024" s="98">
        <v>21363</v>
      </c>
      <c r="I2024" s="99">
        <v>902</v>
      </c>
      <c r="J2024" s="98">
        <v>22265</v>
      </c>
      <c r="K2024" s="100">
        <v>8.9959999999999998E-2</v>
      </c>
      <c r="M2024">
        <f t="shared" si="62"/>
        <v>1.0484273589615577E-2</v>
      </c>
      <c r="N2024">
        <f t="shared" si="63"/>
        <v>4.051201437233326E-2</v>
      </c>
    </row>
    <row r="2025" spans="1:14" x14ac:dyDescent="0.2">
      <c r="A2025" s="96">
        <v>310093</v>
      </c>
      <c r="B2025" s="97" t="s">
        <v>2089</v>
      </c>
      <c r="C2025" s="97" t="s">
        <v>2090</v>
      </c>
      <c r="D2025" s="96" t="s">
        <v>2149</v>
      </c>
      <c r="E2025" s="98">
        <v>3306</v>
      </c>
      <c r="F2025" s="99">
        <v>0</v>
      </c>
      <c r="G2025" s="98">
        <v>3306</v>
      </c>
      <c r="H2025" s="98">
        <v>22028</v>
      </c>
      <c r="I2025" s="99">
        <v>0</v>
      </c>
      <c r="J2025" s="98">
        <v>22028</v>
      </c>
      <c r="K2025" s="100">
        <v>0.15007999999999999</v>
      </c>
      <c r="M2025">
        <f t="shared" si="62"/>
        <v>0</v>
      </c>
      <c r="N2025">
        <f t="shared" si="63"/>
        <v>0</v>
      </c>
    </row>
    <row r="2026" spans="1:14" x14ac:dyDescent="0.2">
      <c r="A2026" s="96">
        <v>310096</v>
      </c>
      <c r="B2026" s="97" t="s">
        <v>2089</v>
      </c>
      <c r="C2026" s="97" t="s">
        <v>2090</v>
      </c>
      <c r="D2026" s="96" t="s">
        <v>2150</v>
      </c>
      <c r="E2026" s="98">
        <v>3691</v>
      </c>
      <c r="F2026" s="99">
        <v>62</v>
      </c>
      <c r="G2026" s="98">
        <v>3753</v>
      </c>
      <c r="H2026" s="98">
        <v>29751</v>
      </c>
      <c r="I2026" s="99">
        <v>1898</v>
      </c>
      <c r="J2026" s="98">
        <v>31649</v>
      </c>
      <c r="K2026" s="100">
        <v>0.11858</v>
      </c>
      <c r="M2026">
        <f t="shared" si="62"/>
        <v>1.65201172395417E-2</v>
      </c>
      <c r="N2026">
        <f t="shared" si="63"/>
        <v>5.99702992195646E-2</v>
      </c>
    </row>
    <row r="2027" spans="1:14" x14ac:dyDescent="0.2">
      <c r="A2027" s="96">
        <v>310105</v>
      </c>
      <c r="B2027" s="97" t="s">
        <v>2089</v>
      </c>
      <c r="C2027" s="97" t="s">
        <v>2090</v>
      </c>
      <c r="D2027" s="96" t="s">
        <v>2151</v>
      </c>
      <c r="E2027" s="98">
        <v>1427</v>
      </c>
      <c r="F2027" s="99">
        <v>0</v>
      </c>
      <c r="G2027" s="98">
        <v>1427</v>
      </c>
      <c r="H2027" s="98">
        <v>8625</v>
      </c>
      <c r="I2027" s="99">
        <v>0</v>
      </c>
      <c r="J2027" s="98">
        <v>8625</v>
      </c>
      <c r="K2027" s="100">
        <v>0.16545000000000001</v>
      </c>
      <c r="M2027">
        <f t="shared" si="62"/>
        <v>0</v>
      </c>
      <c r="N2027">
        <f t="shared" si="63"/>
        <v>0</v>
      </c>
    </row>
    <row r="2028" spans="1:14" x14ac:dyDescent="0.2">
      <c r="A2028" s="96">
        <v>310108</v>
      </c>
      <c r="B2028" s="97" t="s">
        <v>360</v>
      </c>
      <c r="C2028" s="97" t="s">
        <v>2090</v>
      </c>
      <c r="D2028" s="96" t="s">
        <v>882</v>
      </c>
      <c r="E2028" s="98">
        <v>3545</v>
      </c>
      <c r="F2028" s="99">
        <v>0</v>
      </c>
      <c r="G2028" s="98">
        <v>3545</v>
      </c>
      <c r="H2028" s="98">
        <v>53897</v>
      </c>
      <c r="I2028" s="99">
        <v>2470</v>
      </c>
      <c r="J2028" s="98">
        <v>56367</v>
      </c>
      <c r="K2028" s="100">
        <v>6.2890000000000001E-2</v>
      </c>
      <c r="M2028">
        <f t="shared" si="62"/>
        <v>0</v>
      </c>
      <c r="N2028">
        <f t="shared" si="63"/>
        <v>4.38199655826991E-2</v>
      </c>
    </row>
    <row r="2029" spans="1:14" x14ac:dyDescent="0.2">
      <c r="A2029" s="96">
        <v>310110</v>
      </c>
      <c r="B2029" s="97" t="s">
        <v>2089</v>
      </c>
      <c r="C2029" s="97" t="s">
        <v>2090</v>
      </c>
      <c r="D2029" s="96" t="s">
        <v>2108</v>
      </c>
      <c r="E2029" s="98">
        <v>1754</v>
      </c>
      <c r="F2029" s="99">
        <v>0</v>
      </c>
      <c r="G2029" s="98">
        <v>1754</v>
      </c>
      <c r="H2029" s="98">
        <v>41823</v>
      </c>
      <c r="I2029" s="99">
        <v>2</v>
      </c>
      <c r="J2029" s="98">
        <v>41825</v>
      </c>
      <c r="K2029" s="100">
        <v>4.1939999999999998E-2</v>
      </c>
      <c r="M2029">
        <f t="shared" si="62"/>
        <v>0</v>
      </c>
      <c r="N2029">
        <f t="shared" si="63"/>
        <v>4.7818290496114761E-5</v>
      </c>
    </row>
    <row r="2030" spans="1:14" x14ac:dyDescent="0.2">
      <c r="A2030" s="96">
        <v>310111</v>
      </c>
      <c r="B2030" s="97" t="s">
        <v>2089</v>
      </c>
      <c r="C2030" s="97" t="s">
        <v>2090</v>
      </c>
      <c r="D2030" s="96" t="s">
        <v>2152</v>
      </c>
      <c r="E2030" s="98">
        <v>937</v>
      </c>
      <c r="F2030" s="99">
        <v>0</v>
      </c>
      <c r="G2030" s="98">
        <v>937</v>
      </c>
      <c r="H2030" s="98">
        <v>35975</v>
      </c>
      <c r="I2030" s="99">
        <v>2322</v>
      </c>
      <c r="J2030" s="98">
        <v>38297</v>
      </c>
      <c r="K2030" s="100">
        <v>2.4469999999999999E-2</v>
      </c>
      <c r="M2030">
        <f t="shared" si="62"/>
        <v>0</v>
      </c>
      <c r="N2030">
        <f t="shared" si="63"/>
        <v>6.0631381048123871E-2</v>
      </c>
    </row>
    <row r="2031" spans="1:14" x14ac:dyDescent="0.2">
      <c r="A2031" s="96">
        <v>310112</v>
      </c>
      <c r="B2031" s="97" t="s">
        <v>2089</v>
      </c>
      <c r="C2031" s="97" t="s">
        <v>2090</v>
      </c>
      <c r="D2031" s="96" t="s">
        <v>2153</v>
      </c>
      <c r="E2031" s="98">
        <v>1344</v>
      </c>
      <c r="F2031" s="99">
        <v>0</v>
      </c>
      <c r="G2031" s="98">
        <v>1344</v>
      </c>
      <c r="H2031" s="98">
        <v>28080</v>
      </c>
      <c r="I2031" s="99">
        <v>0</v>
      </c>
      <c r="J2031" s="98">
        <v>28080</v>
      </c>
      <c r="K2031" s="100">
        <v>4.786E-2</v>
      </c>
      <c r="M2031">
        <f t="shared" si="62"/>
        <v>0</v>
      </c>
      <c r="N2031">
        <f t="shared" si="63"/>
        <v>0</v>
      </c>
    </row>
    <row r="2032" spans="1:14" x14ac:dyDescent="0.2">
      <c r="A2032" s="96">
        <v>310113</v>
      </c>
      <c r="B2032" s="97" t="s">
        <v>2089</v>
      </c>
      <c r="C2032" s="97" t="s">
        <v>2090</v>
      </c>
      <c r="D2032" s="96" t="s">
        <v>2154</v>
      </c>
      <c r="E2032" s="98">
        <v>457</v>
      </c>
      <c r="F2032" s="99">
        <v>0</v>
      </c>
      <c r="G2032" s="98">
        <v>457</v>
      </c>
      <c r="H2032" s="98">
        <v>22842</v>
      </c>
      <c r="I2032" s="99">
        <v>0</v>
      </c>
      <c r="J2032" s="98">
        <v>22842</v>
      </c>
      <c r="K2032" s="100">
        <v>2.001E-2</v>
      </c>
      <c r="M2032">
        <f t="shared" si="62"/>
        <v>0</v>
      </c>
      <c r="N2032">
        <f t="shared" si="63"/>
        <v>0</v>
      </c>
    </row>
    <row r="2033" spans="1:14" x14ac:dyDescent="0.2">
      <c r="A2033" s="96">
        <v>310115</v>
      </c>
      <c r="B2033" s="97" t="s">
        <v>2089</v>
      </c>
      <c r="C2033" s="97" t="s">
        <v>2090</v>
      </c>
      <c r="D2033" s="96" t="s">
        <v>2155</v>
      </c>
      <c r="E2033" s="98">
        <v>163</v>
      </c>
      <c r="F2033" s="99">
        <v>0</v>
      </c>
      <c r="G2033" s="98">
        <v>163</v>
      </c>
      <c r="H2033" s="98">
        <v>10925</v>
      </c>
      <c r="I2033" s="99">
        <v>312</v>
      </c>
      <c r="J2033" s="98">
        <v>11237</v>
      </c>
      <c r="K2033" s="100">
        <v>1.451E-2</v>
      </c>
      <c r="M2033">
        <f t="shared" si="62"/>
        <v>0</v>
      </c>
      <c r="N2033">
        <f t="shared" si="63"/>
        <v>2.7765417816143098E-2</v>
      </c>
    </row>
    <row r="2034" spans="1:14" x14ac:dyDescent="0.2">
      <c r="A2034" s="96">
        <v>310116</v>
      </c>
      <c r="B2034" s="97" t="s">
        <v>360</v>
      </c>
      <c r="C2034" s="97" t="s">
        <v>2090</v>
      </c>
      <c r="D2034" s="96" t="s">
        <v>2156</v>
      </c>
      <c r="E2034" s="98">
        <v>1091</v>
      </c>
      <c r="F2034" s="99">
        <v>0</v>
      </c>
      <c r="G2034" s="98">
        <v>1091</v>
      </c>
      <c r="H2034" s="98">
        <v>23571</v>
      </c>
      <c r="I2034" s="99">
        <v>0</v>
      </c>
      <c r="J2034" s="98">
        <v>23571</v>
      </c>
      <c r="K2034" s="100">
        <v>4.6289999999999998E-2</v>
      </c>
      <c r="M2034">
        <f t="shared" si="62"/>
        <v>0</v>
      </c>
      <c r="N2034">
        <f t="shared" si="63"/>
        <v>0</v>
      </c>
    </row>
    <row r="2035" spans="1:14" x14ac:dyDescent="0.2">
      <c r="A2035" s="96">
        <v>310118</v>
      </c>
      <c r="B2035" s="97" t="s">
        <v>360</v>
      </c>
      <c r="C2035" s="97" t="s">
        <v>2090</v>
      </c>
      <c r="D2035" s="96" t="s">
        <v>2157</v>
      </c>
      <c r="E2035" s="98">
        <v>1534</v>
      </c>
      <c r="F2035" s="99">
        <v>0</v>
      </c>
      <c r="G2035" s="98">
        <v>1534</v>
      </c>
      <c r="H2035" s="98">
        <v>13947</v>
      </c>
      <c r="I2035" s="99">
        <v>0</v>
      </c>
      <c r="J2035" s="98">
        <v>13947</v>
      </c>
      <c r="K2035" s="100">
        <v>0.10999</v>
      </c>
      <c r="M2035">
        <f t="shared" si="62"/>
        <v>0</v>
      </c>
      <c r="N2035">
        <f t="shared" si="63"/>
        <v>0</v>
      </c>
    </row>
    <row r="2036" spans="1:14" x14ac:dyDescent="0.2">
      <c r="A2036" s="96">
        <v>310119</v>
      </c>
      <c r="B2036" s="97" t="s">
        <v>2089</v>
      </c>
      <c r="C2036" s="97" t="s">
        <v>2090</v>
      </c>
      <c r="D2036" s="96" t="s">
        <v>2158</v>
      </c>
      <c r="E2036" s="98">
        <v>4975</v>
      </c>
      <c r="F2036" s="99">
        <v>229</v>
      </c>
      <c r="G2036" s="98">
        <v>5204</v>
      </c>
      <c r="H2036" s="98">
        <v>25963</v>
      </c>
      <c r="I2036" s="99">
        <v>1174</v>
      </c>
      <c r="J2036" s="98">
        <v>27137</v>
      </c>
      <c r="K2036" s="100">
        <v>0.19177</v>
      </c>
      <c r="M2036">
        <f t="shared" si="62"/>
        <v>4.4004611837048423E-2</v>
      </c>
      <c r="N2036">
        <f t="shared" si="63"/>
        <v>4.3261967056048935E-2</v>
      </c>
    </row>
    <row r="2037" spans="1:14" x14ac:dyDescent="0.2">
      <c r="A2037" s="96">
        <v>310120</v>
      </c>
      <c r="B2037" s="97" t="s">
        <v>2089</v>
      </c>
      <c r="C2037" s="97" t="s">
        <v>2090</v>
      </c>
      <c r="D2037" s="96" t="s">
        <v>2159</v>
      </c>
      <c r="E2037" s="98">
        <v>185</v>
      </c>
      <c r="F2037" s="99">
        <v>0</v>
      </c>
      <c r="G2037" s="98">
        <v>185</v>
      </c>
      <c r="H2037" s="98">
        <v>3315</v>
      </c>
      <c r="I2037" s="99">
        <v>109</v>
      </c>
      <c r="J2037" s="98">
        <v>3424</v>
      </c>
      <c r="K2037" s="100">
        <v>5.4030000000000002E-2</v>
      </c>
      <c r="M2037">
        <f t="shared" si="62"/>
        <v>0</v>
      </c>
      <c r="N2037">
        <f t="shared" si="63"/>
        <v>3.183411214953271E-2</v>
      </c>
    </row>
    <row r="2038" spans="1:14" x14ac:dyDescent="0.2">
      <c r="A2038" s="96">
        <v>320001</v>
      </c>
      <c r="B2038" s="97" t="s">
        <v>272</v>
      </c>
      <c r="C2038" s="97" t="s">
        <v>348</v>
      </c>
      <c r="D2038" s="96" t="s">
        <v>2160</v>
      </c>
      <c r="E2038" s="98">
        <v>2708</v>
      </c>
      <c r="F2038" s="99">
        <v>44</v>
      </c>
      <c r="G2038" s="98">
        <v>2752</v>
      </c>
      <c r="H2038" s="98">
        <v>17805</v>
      </c>
      <c r="I2038" s="99">
        <v>2439</v>
      </c>
      <c r="J2038" s="98">
        <v>20244</v>
      </c>
      <c r="K2038" s="100">
        <v>0.13594000000000001</v>
      </c>
      <c r="M2038">
        <f t="shared" si="62"/>
        <v>1.5988372093023256E-2</v>
      </c>
      <c r="N2038">
        <f t="shared" si="63"/>
        <v>0.12048014226437463</v>
      </c>
    </row>
    <row r="2039" spans="1:14" x14ac:dyDescent="0.2">
      <c r="A2039" s="96">
        <v>320002</v>
      </c>
      <c r="B2039" s="97" t="s">
        <v>272</v>
      </c>
      <c r="C2039" s="97" t="s">
        <v>348</v>
      </c>
      <c r="D2039" s="96" t="s">
        <v>1719</v>
      </c>
      <c r="E2039" s="98">
        <v>1753</v>
      </c>
      <c r="F2039" s="99">
        <v>0</v>
      </c>
      <c r="G2039" s="98">
        <v>1753</v>
      </c>
      <c r="H2039" s="98">
        <v>16251</v>
      </c>
      <c r="I2039" s="99">
        <v>0</v>
      </c>
      <c r="J2039" s="98">
        <v>16251</v>
      </c>
      <c r="K2039" s="100">
        <v>0.10786999999999999</v>
      </c>
      <c r="M2039">
        <f t="shared" si="62"/>
        <v>0</v>
      </c>
      <c r="N2039">
        <f t="shared" si="63"/>
        <v>0</v>
      </c>
    </row>
    <row r="2040" spans="1:14" x14ac:dyDescent="0.2">
      <c r="A2040" s="96">
        <v>320003</v>
      </c>
      <c r="B2040" s="97" t="s">
        <v>168</v>
      </c>
      <c r="C2040" s="97" t="s">
        <v>348</v>
      </c>
      <c r="D2040" s="96" t="s">
        <v>2161</v>
      </c>
      <c r="E2040" s="98">
        <v>1271</v>
      </c>
      <c r="F2040" s="99">
        <v>0</v>
      </c>
      <c r="G2040" s="98">
        <v>1271</v>
      </c>
      <c r="H2040" s="98">
        <v>5540</v>
      </c>
      <c r="I2040" s="99">
        <v>0</v>
      </c>
      <c r="J2040" s="98">
        <v>5540</v>
      </c>
      <c r="K2040" s="100">
        <v>0.22942000000000001</v>
      </c>
      <c r="M2040">
        <f t="shared" si="62"/>
        <v>0</v>
      </c>
      <c r="N2040">
        <f t="shared" si="63"/>
        <v>0</v>
      </c>
    </row>
    <row r="2041" spans="1:14" x14ac:dyDescent="0.2">
      <c r="A2041" s="96">
        <v>320004</v>
      </c>
      <c r="B2041" s="97" t="s">
        <v>2162</v>
      </c>
      <c r="C2041" s="97" t="s">
        <v>348</v>
      </c>
      <c r="D2041" s="96" t="s">
        <v>2163</v>
      </c>
      <c r="E2041" s="98">
        <v>639</v>
      </c>
      <c r="F2041" s="99">
        <v>24</v>
      </c>
      <c r="G2041" s="98">
        <v>663</v>
      </c>
      <c r="H2041" s="98">
        <v>10116</v>
      </c>
      <c r="I2041" s="99">
        <v>404</v>
      </c>
      <c r="J2041" s="98">
        <v>10520</v>
      </c>
      <c r="K2041" s="100">
        <v>6.3020000000000007E-2</v>
      </c>
      <c r="M2041">
        <f t="shared" si="62"/>
        <v>3.6199095022624438E-2</v>
      </c>
      <c r="N2041">
        <f t="shared" si="63"/>
        <v>3.8403041825095054E-2</v>
      </c>
    </row>
    <row r="2042" spans="1:14" x14ac:dyDescent="0.2">
      <c r="A2042" s="96">
        <v>320005</v>
      </c>
      <c r="B2042" s="97" t="s">
        <v>272</v>
      </c>
      <c r="C2042" s="97" t="s">
        <v>348</v>
      </c>
      <c r="D2042" s="96" t="s">
        <v>2164</v>
      </c>
      <c r="E2042" s="98">
        <v>3307</v>
      </c>
      <c r="F2042" s="99">
        <v>0</v>
      </c>
      <c r="G2042" s="98">
        <v>3307</v>
      </c>
      <c r="H2042" s="98">
        <v>18856</v>
      </c>
      <c r="I2042" s="99">
        <v>0</v>
      </c>
      <c r="J2042" s="98">
        <v>18856</v>
      </c>
      <c r="K2042" s="100">
        <v>0.17538000000000001</v>
      </c>
      <c r="M2042">
        <f t="shared" si="62"/>
        <v>0</v>
      </c>
      <c r="N2042">
        <f t="shared" si="63"/>
        <v>0</v>
      </c>
    </row>
    <row r="2043" spans="1:14" x14ac:dyDescent="0.2">
      <c r="A2043" s="96">
        <v>320006</v>
      </c>
      <c r="B2043" s="97" t="s">
        <v>168</v>
      </c>
      <c r="C2043" s="97" t="s">
        <v>348</v>
      </c>
      <c r="D2043" s="96" t="s">
        <v>2165</v>
      </c>
      <c r="E2043" s="98">
        <v>1231</v>
      </c>
      <c r="F2043" s="99">
        <v>2</v>
      </c>
      <c r="G2043" s="98">
        <v>1233</v>
      </c>
      <c r="H2043" s="98">
        <v>12522</v>
      </c>
      <c r="I2043" s="99">
        <v>131</v>
      </c>
      <c r="J2043" s="98">
        <v>12653</v>
      </c>
      <c r="K2043" s="100">
        <v>9.7449999999999995E-2</v>
      </c>
      <c r="M2043">
        <f t="shared" si="62"/>
        <v>1.6220600162206002E-3</v>
      </c>
      <c r="N2043">
        <f t="shared" si="63"/>
        <v>1.0353275902947918E-2</v>
      </c>
    </row>
    <row r="2044" spans="1:14" x14ac:dyDescent="0.2">
      <c r="A2044" s="96">
        <v>320009</v>
      </c>
      <c r="B2044" s="97" t="s">
        <v>168</v>
      </c>
      <c r="C2044" s="97" t="s">
        <v>348</v>
      </c>
      <c r="D2044" s="96" t="s">
        <v>2166</v>
      </c>
      <c r="E2044" s="98">
        <v>1107</v>
      </c>
      <c r="F2044" s="99">
        <v>0</v>
      </c>
      <c r="G2044" s="98">
        <v>1107</v>
      </c>
      <c r="H2044" s="98">
        <v>9511</v>
      </c>
      <c r="I2044" s="99">
        <v>0</v>
      </c>
      <c r="J2044" s="98">
        <v>9511</v>
      </c>
      <c r="K2044" s="100">
        <v>0.11638999999999999</v>
      </c>
      <c r="M2044">
        <f t="shared" si="62"/>
        <v>0</v>
      </c>
      <c r="N2044">
        <f t="shared" si="63"/>
        <v>0</v>
      </c>
    </row>
    <row r="2045" spans="1:14" x14ac:dyDescent="0.2">
      <c r="A2045" s="96">
        <v>320011</v>
      </c>
      <c r="B2045" s="97" t="s">
        <v>272</v>
      </c>
      <c r="C2045" s="97" t="s">
        <v>348</v>
      </c>
      <c r="D2045" s="96" t="s">
        <v>2167</v>
      </c>
      <c r="E2045" s="98">
        <v>495</v>
      </c>
      <c r="F2045" s="99">
        <v>0</v>
      </c>
      <c r="G2045" s="98">
        <v>495</v>
      </c>
      <c r="H2045" s="98">
        <v>2642</v>
      </c>
      <c r="I2045" s="99">
        <v>0</v>
      </c>
      <c r="J2045" s="98">
        <v>2642</v>
      </c>
      <c r="K2045" s="100">
        <v>0.18736</v>
      </c>
      <c r="M2045">
        <f t="shared" si="62"/>
        <v>0</v>
      </c>
      <c r="N2045">
        <f t="shared" si="63"/>
        <v>0</v>
      </c>
    </row>
    <row r="2046" spans="1:14" x14ac:dyDescent="0.2">
      <c r="A2046" s="96">
        <v>320013</v>
      </c>
      <c r="B2046" s="97" t="s">
        <v>272</v>
      </c>
      <c r="C2046" s="97" t="s">
        <v>348</v>
      </c>
      <c r="D2046" s="96" t="s">
        <v>2168</v>
      </c>
      <c r="E2046" s="98">
        <v>924</v>
      </c>
      <c r="F2046" s="99">
        <v>0</v>
      </c>
      <c r="G2046" s="98">
        <v>924</v>
      </c>
      <c r="H2046" s="98">
        <v>4831</v>
      </c>
      <c r="I2046" s="99">
        <v>0</v>
      </c>
      <c r="J2046" s="98">
        <v>4831</v>
      </c>
      <c r="K2046" s="100">
        <v>0.19126000000000001</v>
      </c>
      <c r="M2046">
        <f t="shared" si="62"/>
        <v>0</v>
      </c>
      <c r="N2046">
        <f t="shared" si="63"/>
        <v>0</v>
      </c>
    </row>
    <row r="2047" spans="1:14" x14ac:dyDescent="0.2">
      <c r="A2047" s="96">
        <v>320014</v>
      </c>
      <c r="B2047" s="97" t="s">
        <v>168</v>
      </c>
      <c r="C2047" s="97" t="s">
        <v>348</v>
      </c>
      <c r="D2047" s="96" t="s">
        <v>2169</v>
      </c>
      <c r="E2047" s="98">
        <v>343</v>
      </c>
      <c r="F2047" s="99">
        <v>0</v>
      </c>
      <c r="G2047" s="98">
        <v>343</v>
      </c>
      <c r="H2047" s="98">
        <v>3420</v>
      </c>
      <c r="I2047" s="99">
        <v>0</v>
      </c>
      <c r="J2047" s="98">
        <v>3420</v>
      </c>
      <c r="K2047" s="100">
        <v>0.10029</v>
      </c>
      <c r="M2047">
        <f t="shared" si="62"/>
        <v>0</v>
      </c>
      <c r="N2047">
        <f t="shared" si="63"/>
        <v>0</v>
      </c>
    </row>
    <row r="2048" spans="1:14" x14ac:dyDescent="0.2">
      <c r="A2048" s="96">
        <v>320016</v>
      </c>
      <c r="B2048" s="97" t="s">
        <v>272</v>
      </c>
      <c r="C2048" s="97" t="s">
        <v>348</v>
      </c>
      <c r="D2048" s="96" t="s">
        <v>2170</v>
      </c>
      <c r="E2048" s="98">
        <v>333</v>
      </c>
      <c r="F2048" s="99">
        <v>8</v>
      </c>
      <c r="G2048" s="98">
        <v>341</v>
      </c>
      <c r="H2048" s="98">
        <v>5119</v>
      </c>
      <c r="I2048" s="99">
        <v>406</v>
      </c>
      <c r="J2048" s="98">
        <v>5525</v>
      </c>
      <c r="K2048" s="100">
        <v>6.1719999999999997E-2</v>
      </c>
      <c r="M2048">
        <f t="shared" si="62"/>
        <v>2.3460410557184751E-2</v>
      </c>
      <c r="N2048">
        <f t="shared" si="63"/>
        <v>7.3484162895927602E-2</v>
      </c>
    </row>
    <row r="2049" spans="1:14" x14ac:dyDescent="0.2">
      <c r="A2049" s="96">
        <v>320017</v>
      </c>
      <c r="B2049" s="97" t="s">
        <v>168</v>
      </c>
      <c r="C2049" s="97" t="s">
        <v>348</v>
      </c>
      <c r="D2049" s="96" t="s">
        <v>2171</v>
      </c>
      <c r="E2049" s="98">
        <v>176</v>
      </c>
      <c r="F2049" s="99">
        <v>0</v>
      </c>
      <c r="G2049" s="98">
        <v>176</v>
      </c>
      <c r="H2049" s="98">
        <v>1866</v>
      </c>
      <c r="I2049" s="99">
        <v>0</v>
      </c>
      <c r="J2049" s="98">
        <v>1866</v>
      </c>
      <c r="K2049" s="100">
        <v>9.4320000000000001E-2</v>
      </c>
      <c r="M2049">
        <f t="shared" si="62"/>
        <v>0</v>
      </c>
      <c r="N2049">
        <f t="shared" si="63"/>
        <v>0</v>
      </c>
    </row>
    <row r="2050" spans="1:14" x14ac:dyDescent="0.2">
      <c r="A2050" s="96">
        <v>320018</v>
      </c>
      <c r="B2050" s="97" t="s">
        <v>272</v>
      </c>
      <c r="C2050" s="97" t="s">
        <v>348</v>
      </c>
      <c r="D2050" s="96" t="s">
        <v>2172</v>
      </c>
      <c r="E2050" s="98">
        <v>2462</v>
      </c>
      <c r="F2050" s="99">
        <v>134</v>
      </c>
      <c r="G2050" s="98">
        <v>2596</v>
      </c>
      <c r="H2050" s="98">
        <v>18849</v>
      </c>
      <c r="I2050" s="99">
        <v>1963</v>
      </c>
      <c r="J2050" s="98">
        <v>20812</v>
      </c>
      <c r="K2050" s="100">
        <v>0.12474</v>
      </c>
      <c r="M2050">
        <f t="shared" si="62"/>
        <v>5.1617873651771957E-2</v>
      </c>
      <c r="N2050">
        <f t="shared" si="63"/>
        <v>9.4320584278300978E-2</v>
      </c>
    </row>
    <row r="2051" spans="1:14" x14ac:dyDescent="0.2">
      <c r="A2051" s="96">
        <v>320019</v>
      </c>
      <c r="B2051" s="97" t="s">
        <v>272</v>
      </c>
      <c r="C2051" s="97" t="s">
        <v>348</v>
      </c>
      <c r="D2051" s="96" t="s">
        <v>2173</v>
      </c>
      <c r="E2051" s="98">
        <v>327</v>
      </c>
      <c r="F2051" s="99">
        <v>0</v>
      </c>
      <c r="G2051" s="98">
        <v>327</v>
      </c>
      <c r="H2051" s="98">
        <v>2094</v>
      </c>
      <c r="I2051" s="99">
        <v>0</v>
      </c>
      <c r="J2051" s="98">
        <v>2094</v>
      </c>
      <c r="K2051" s="100">
        <v>0.15615999999999999</v>
      </c>
      <c r="M2051">
        <f t="shared" si="62"/>
        <v>0</v>
      </c>
      <c r="N2051">
        <f t="shared" si="63"/>
        <v>0</v>
      </c>
    </row>
    <row r="2052" spans="1:14" x14ac:dyDescent="0.2">
      <c r="A2052" s="96">
        <v>320021</v>
      </c>
      <c r="B2052" s="97" t="s">
        <v>272</v>
      </c>
      <c r="C2052" s="97" t="s">
        <v>348</v>
      </c>
      <c r="D2052" s="96" t="s">
        <v>2174</v>
      </c>
      <c r="E2052" s="98">
        <v>5162</v>
      </c>
      <c r="F2052" s="99">
        <v>0</v>
      </c>
      <c r="G2052" s="98">
        <v>5162</v>
      </c>
      <c r="H2052" s="98">
        <v>39726</v>
      </c>
      <c r="I2052" s="99">
        <v>7</v>
      </c>
      <c r="J2052" s="98">
        <v>39733</v>
      </c>
      <c r="K2052" s="100">
        <v>0.12992000000000001</v>
      </c>
      <c r="M2052">
        <f t="shared" ref="M2052:M2115" si="64">F2052/G2052</f>
        <v>0</v>
      </c>
      <c r="N2052">
        <f t="shared" ref="N2052:N2115" si="65">I2052/J2052</f>
        <v>1.7617597463065967E-4</v>
      </c>
    </row>
    <row r="2053" spans="1:14" x14ac:dyDescent="0.2">
      <c r="A2053" s="96">
        <v>320022</v>
      </c>
      <c r="B2053" s="97" t="s">
        <v>272</v>
      </c>
      <c r="C2053" s="97" t="s">
        <v>348</v>
      </c>
      <c r="D2053" s="96" t="s">
        <v>2175</v>
      </c>
      <c r="E2053" s="98">
        <v>929</v>
      </c>
      <c r="F2053" s="99">
        <v>0</v>
      </c>
      <c r="G2053" s="98">
        <v>929</v>
      </c>
      <c r="H2053" s="98">
        <v>7776</v>
      </c>
      <c r="I2053" s="99">
        <v>0</v>
      </c>
      <c r="J2053" s="98">
        <v>7776</v>
      </c>
      <c r="K2053" s="100">
        <v>0.11947000000000001</v>
      </c>
      <c r="M2053">
        <f t="shared" si="64"/>
        <v>0</v>
      </c>
      <c r="N2053">
        <f t="shared" si="65"/>
        <v>0</v>
      </c>
    </row>
    <row r="2054" spans="1:14" x14ac:dyDescent="0.2">
      <c r="A2054" s="96">
        <v>320030</v>
      </c>
      <c r="B2054" s="97" t="s">
        <v>272</v>
      </c>
      <c r="C2054" s="97" t="s">
        <v>348</v>
      </c>
      <c r="D2054" s="96" t="s">
        <v>2176</v>
      </c>
      <c r="E2054" s="98">
        <v>138</v>
      </c>
      <c r="F2054" s="99">
        <v>0</v>
      </c>
      <c r="G2054" s="98">
        <v>138</v>
      </c>
      <c r="H2054" s="98">
        <v>1151</v>
      </c>
      <c r="I2054" s="99">
        <v>0</v>
      </c>
      <c r="J2054" s="98">
        <v>1151</v>
      </c>
      <c r="K2054" s="100">
        <v>0.11990000000000001</v>
      </c>
      <c r="M2054">
        <f t="shared" si="64"/>
        <v>0</v>
      </c>
      <c r="N2054">
        <f t="shared" si="65"/>
        <v>0</v>
      </c>
    </row>
    <row r="2055" spans="1:14" x14ac:dyDescent="0.2">
      <c r="A2055" s="96">
        <v>320033</v>
      </c>
      <c r="B2055" s="97" t="s">
        <v>272</v>
      </c>
      <c r="C2055" s="97" t="s">
        <v>348</v>
      </c>
      <c r="D2055" s="96" t="s">
        <v>2177</v>
      </c>
      <c r="E2055" s="98">
        <v>65</v>
      </c>
      <c r="F2055" s="99">
        <v>0</v>
      </c>
      <c r="G2055" s="98">
        <v>65</v>
      </c>
      <c r="H2055" s="98">
        <v>1723</v>
      </c>
      <c r="I2055" s="99">
        <v>0</v>
      </c>
      <c r="J2055" s="98">
        <v>1723</v>
      </c>
      <c r="K2055" s="100">
        <v>3.7719999999999997E-2</v>
      </c>
      <c r="M2055">
        <f t="shared" si="64"/>
        <v>0</v>
      </c>
      <c r="N2055">
        <f t="shared" si="65"/>
        <v>0</v>
      </c>
    </row>
    <row r="2056" spans="1:14" x14ac:dyDescent="0.2">
      <c r="A2056" s="96">
        <v>320037</v>
      </c>
      <c r="B2056" s="97" t="s">
        <v>272</v>
      </c>
      <c r="C2056" s="97" t="s">
        <v>348</v>
      </c>
      <c r="D2056" s="96" t="s">
        <v>2178</v>
      </c>
      <c r="E2056" s="98">
        <v>137</v>
      </c>
      <c r="F2056" s="99">
        <v>0</v>
      </c>
      <c r="G2056" s="98">
        <v>137</v>
      </c>
      <c r="H2056" s="98">
        <v>1084</v>
      </c>
      <c r="I2056" s="99">
        <v>1</v>
      </c>
      <c r="J2056" s="98">
        <v>1085</v>
      </c>
      <c r="K2056" s="100">
        <v>0.12626999999999999</v>
      </c>
      <c r="M2056">
        <f t="shared" si="64"/>
        <v>0</v>
      </c>
      <c r="N2056">
        <f t="shared" si="65"/>
        <v>9.2165898617511521E-4</v>
      </c>
    </row>
    <row r="2057" spans="1:14" x14ac:dyDescent="0.2">
      <c r="A2057" s="96">
        <v>320038</v>
      </c>
      <c r="B2057" s="97" t="s">
        <v>272</v>
      </c>
      <c r="C2057" s="97" t="s">
        <v>348</v>
      </c>
      <c r="D2057" s="96" t="s">
        <v>2179</v>
      </c>
      <c r="E2057" s="98">
        <v>1138</v>
      </c>
      <c r="F2057" s="99">
        <v>0</v>
      </c>
      <c r="G2057" s="98">
        <v>1138</v>
      </c>
      <c r="H2057" s="98">
        <v>4640</v>
      </c>
      <c r="I2057" s="99">
        <v>0</v>
      </c>
      <c r="J2057" s="98">
        <v>4640</v>
      </c>
      <c r="K2057" s="100">
        <v>0.24526000000000001</v>
      </c>
      <c r="M2057">
        <f t="shared" si="64"/>
        <v>0</v>
      </c>
      <c r="N2057">
        <f t="shared" si="65"/>
        <v>0</v>
      </c>
    </row>
    <row r="2058" spans="1:14" x14ac:dyDescent="0.2">
      <c r="A2058" s="96">
        <v>320057</v>
      </c>
      <c r="B2058" s="97" t="s">
        <v>272</v>
      </c>
      <c r="C2058" s="97" t="s">
        <v>348</v>
      </c>
      <c r="D2058" s="96" t="s">
        <v>2180</v>
      </c>
      <c r="E2058" s="98">
        <v>113</v>
      </c>
      <c r="F2058" s="99">
        <v>0</v>
      </c>
      <c r="G2058" s="98">
        <v>113</v>
      </c>
      <c r="H2058" s="98">
        <v>574</v>
      </c>
      <c r="I2058" s="99">
        <v>0</v>
      </c>
      <c r="J2058" s="98">
        <v>574</v>
      </c>
      <c r="K2058" s="100">
        <v>0.19686000000000001</v>
      </c>
      <c r="M2058">
        <f t="shared" si="64"/>
        <v>0</v>
      </c>
      <c r="N2058">
        <f t="shared" si="65"/>
        <v>0</v>
      </c>
    </row>
    <row r="2059" spans="1:14" x14ac:dyDescent="0.2">
      <c r="A2059" s="96">
        <v>320058</v>
      </c>
      <c r="B2059" s="97" t="s">
        <v>272</v>
      </c>
      <c r="C2059" s="97" t="s">
        <v>348</v>
      </c>
      <c r="D2059" s="96" t="s">
        <v>2181</v>
      </c>
      <c r="E2059" s="98">
        <v>10</v>
      </c>
      <c r="F2059" s="99">
        <v>0</v>
      </c>
      <c r="G2059" s="98">
        <v>10</v>
      </c>
      <c r="H2059" s="98">
        <v>70</v>
      </c>
      <c r="I2059" s="99">
        <v>0</v>
      </c>
      <c r="J2059" s="98">
        <v>70</v>
      </c>
      <c r="K2059" s="100">
        <v>0.14285999999999999</v>
      </c>
      <c r="M2059">
        <f t="shared" si="64"/>
        <v>0</v>
      </c>
      <c r="N2059">
        <f t="shared" si="65"/>
        <v>0</v>
      </c>
    </row>
    <row r="2060" spans="1:14" x14ac:dyDescent="0.2">
      <c r="A2060" s="96">
        <v>320059</v>
      </c>
      <c r="B2060" s="97" t="s">
        <v>272</v>
      </c>
      <c r="C2060" s="97" t="s">
        <v>348</v>
      </c>
      <c r="D2060" s="96" t="s">
        <v>2182</v>
      </c>
      <c r="E2060" s="98">
        <v>1330</v>
      </c>
      <c r="F2060" s="99">
        <v>0</v>
      </c>
      <c r="G2060" s="98">
        <v>1330</v>
      </c>
      <c r="H2060" s="98">
        <v>3562</v>
      </c>
      <c r="I2060" s="99">
        <v>0</v>
      </c>
      <c r="J2060" s="98">
        <v>3562</v>
      </c>
      <c r="K2060" s="100">
        <v>0.37339</v>
      </c>
      <c r="M2060">
        <f t="shared" si="64"/>
        <v>0</v>
      </c>
      <c r="N2060">
        <f t="shared" si="65"/>
        <v>0</v>
      </c>
    </row>
    <row r="2061" spans="1:14" x14ac:dyDescent="0.2">
      <c r="A2061" s="96">
        <v>320060</v>
      </c>
      <c r="B2061" s="97" t="s">
        <v>272</v>
      </c>
      <c r="C2061" s="97" t="s">
        <v>348</v>
      </c>
      <c r="D2061" s="96" t="s">
        <v>2183</v>
      </c>
      <c r="E2061" s="98">
        <v>260</v>
      </c>
      <c r="F2061" s="99">
        <v>0</v>
      </c>
      <c r="G2061" s="98">
        <v>260</v>
      </c>
      <c r="H2061" s="98">
        <v>685</v>
      </c>
      <c r="I2061" s="99">
        <v>0</v>
      </c>
      <c r="J2061" s="98">
        <v>685</v>
      </c>
      <c r="K2061" s="100">
        <v>0.37956000000000001</v>
      </c>
      <c r="M2061">
        <f t="shared" si="64"/>
        <v>0</v>
      </c>
      <c r="N2061">
        <f t="shared" si="65"/>
        <v>0</v>
      </c>
    </row>
    <row r="2062" spans="1:14" x14ac:dyDescent="0.2">
      <c r="A2062" s="96">
        <v>320061</v>
      </c>
      <c r="B2062" s="97" t="s">
        <v>272</v>
      </c>
      <c r="C2062" s="97" t="s">
        <v>348</v>
      </c>
      <c r="D2062" s="96" t="s">
        <v>2184</v>
      </c>
      <c r="E2062" s="98">
        <v>1237</v>
      </c>
      <c r="F2062" s="99">
        <v>0</v>
      </c>
      <c r="G2062" s="98">
        <v>1237</v>
      </c>
      <c r="H2062" s="98">
        <v>4748</v>
      </c>
      <c r="I2062" s="99">
        <v>0</v>
      </c>
      <c r="J2062" s="98">
        <v>4748</v>
      </c>
      <c r="K2062" s="100">
        <v>0.26052999999999998</v>
      </c>
      <c r="M2062">
        <f t="shared" si="64"/>
        <v>0</v>
      </c>
      <c r="N2062">
        <f t="shared" si="65"/>
        <v>0</v>
      </c>
    </row>
    <row r="2063" spans="1:14" x14ac:dyDescent="0.2">
      <c r="A2063" s="96">
        <v>320062</v>
      </c>
      <c r="B2063" s="97" t="s">
        <v>272</v>
      </c>
      <c r="C2063" s="97" t="s">
        <v>348</v>
      </c>
      <c r="D2063" s="96" t="s">
        <v>2185</v>
      </c>
      <c r="E2063" s="98">
        <v>320</v>
      </c>
      <c r="F2063" s="99">
        <v>0</v>
      </c>
      <c r="G2063" s="98">
        <v>320</v>
      </c>
      <c r="H2063" s="98">
        <v>731</v>
      </c>
      <c r="I2063" s="99">
        <v>0</v>
      </c>
      <c r="J2063" s="98">
        <v>731</v>
      </c>
      <c r="K2063" s="100">
        <v>0.43775999999999998</v>
      </c>
      <c r="M2063">
        <f t="shared" si="64"/>
        <v>0</v>
      </c>
      <c r="N2063">
        <f t="shared" si="65"/>
        <v>0</v>
      </c>
    </row>
    <row r="2064" spans="1:14" x14ac:dyDescent="0.2">
      <c r="A2064" s="96">
        <v>320063</v>
      </c>
      <c r="B2064" s="97" t="s">
        <v>272</v>
      </c>
      <c r="C2064" s="97" t="s">
        <v>348</v>
      </c>
      <c r="D2064" s="96" t="s">
        <v>2186</v>
      </c>
      <c r="E2064" s="98">
        <v>414</v>
      </c>
      <c r="F2064" s="99">
        <v>0</v>
      </c>
      <c r="G2064" s="98">
        <v>414</v>
      </c>
      <c r="H2064" s="98">
        <v>4713</v>
      </c>
      <c r="I2064" s="99">
        <v>0</v>
      </c>
      <c r="J2064" s="98">
        <v>4713</v>
      </c>
      <c r="K2064" s="100">
        <v>8.7840000000000001E-2</v>
      </c>
      <c r="M2064">
        <f t="shared" si="64"/>
        <v>0</v>
      </c>
      <c r="N2064">
        <f t="shared" si="65"/>
        <v>0</v>
      </c>
    </row>
    <row r="2065" spans="1:14" x14ac:dyDescent="0.2">
      <c r="A2065" s="96">
        <v>320065</v>
      </c>
      <c r="B2065" s="97" t="s">
        <v>272</v>
      </c>
      <c r="C2065" s="97" t="s">
        <v>348</v>
      </c>
      <c r="D2065" s="96" t="s">
        <v>2187</v>
      </c>
      <c r="E2065" s="98">
        <v>532</v>
      </c>
      <c r="F2065" s="99">
        <v>0</v>
      </c>
      <c r="G2065" s="98">
        <v>532</v>
      </c>
      <c r="H2065" s="98">
        <v>5974</v>
      </c>
      <c r="I2065" s="99">
        <v>69</v>
      </c>
      <c r="J2065" s="98">
        <v>6043</v>
      </c>
      <c r="K2065" s="100">
        <v>8.8039999999999993E-2</v>
      </c>
      <c r="M2065">
        <f t="shared" si="64"/>
        <v>0</v>
      </c>
      <c r="N2065">
        <f t="shared" si="65"/>
        <v>1.1418169783220255E-2</v>
      </c>
    </row>
    <row r="2066" spans="1:14" x14ac:dyDescent="0.2">
      <c r="A2066" s="96">
        <v>320067</v>
      </c>
      <c r="B2066" s="97" t="s">
        <v>272</v>
      </c>
      <c r="C2066" s="97" t="s">
        <v>348</v>
      </c>
      <c r="D2066" s="96" t="s">
        <v>2188</v>
      </c>
      <c r="E2066" s="98">
        <v>67</v>
      </c>
      <c r="F2066" s="99">
        <v>0</v>
      </c>
      <c r="G2066" s="98">
        <v>67</v>
      </c>
      <c r="H2066" s="98">
        <v>359</v>
      </c>
      <c r="I2066" s="99">
        <v>0</v>
      </c>
      <c r="J2066" s="98">
        <v>359</v>
      </c>
      <c r="K2066" s="100">
        <v>0.18662999999999999</v>
      </c>
      <c r="M2066">
        <f t="shared" si="64"/>
        <v>0</v>
      </c>
      <c r="N2066">
        <f t="shared" si="65"/>
        <v>0</v>
      </c>
    </row>
    <row r="2067" spans="1:14" x14ac:dyDescent="0.2">
      <c r="A2067" s="96">
        <v>320069</v>
      </c>
      <c r="B2067" s="97" t="s">
        <v>272</v>
      </c>
      <c r="C2067" s="97" t="s">
        <v>348</v>
      </c>
      <c r="D2067" s="96" t="s">
        <v>2189</v>
      </c>
      <c r="E2067" s="98">
        <v>169</v>
      </c>
      <c r="F2067" s="99">
        <v>0</v>
      </c>
      <c r="G2067" s="98">
        <v>169</v>
      </c>
      <c r="H2067" s="98">
        <v>1881</v>
      </c>
      <c r="I2067" s="99">
        <v>0</v>
      </c>
      <c r="J2067" s="98">
        <v>1881</v>
      </c>
      <c r="K2067" s="100">
        <v>8.9849999999999999E-2</v>
      </c>
      <c r="M2067">
        <f t="shared" si="64"/>
        <v>0</v>
      </c>
      <c r="N2067">
        <f t="shared" si="65"/>
        <v>0</v>
      </c>
    </row>
    <row r="2068" spans="1:14" x14ac:dyDescent="0.2">
      <c r="A2068" s="96">
        <v>320070</v>
      </c>
      <c r="B2068" s="97" t="s">
        <v>272</v>
      </c>
      <c r="C2068" s="97" t="s">
        <v>348</v>
      </c>
      <c r="D2068" s="96" t="s">
        <v>2190</v>
      </c>
      <c r="E2068" s="98">
        <v>55</v>
      </c>
      <c r="F2068" s="99">
        <v>0</v>
      </c>
      <c r="G2068" s="98">
        <v>55</v>
      </c>
      <c r="H2068" s="98">
        <v>673</v>
      </c>
      <c r="I2068" s="99">
        <v>0</v>
      </c>
      <c r="J2068" s="98">
        <v>673</v>
      </c>
      <c r="K2068" s="100">
        <v>8.1720000000000001E-2</v>
      </c>
      <c r="M2068">
        <f t="shared" si="64"/>
        <v>0</v>
      </c>
      <c r="N2068">
        <f t="shared" si="65"/>
        <v>0</v>
      </c>
    </row>
    <row r="2069" spans="1:14" x14ac:dyDescent="0.2">
      <c r="A2069" s="96">
        <v>320074</v>
      </c>
      <c r="B2069" s="97" t="s">
        <v>168</v>
      </c>
      <c r="C2069" s="97" t="s">
        <v>348</v>
      </c>
      <c r="D2069" s="96" t="s">
        <v>2191</v>
      </c>
      <c r="E2069" s="98">
        <v>172</v>
      </c>
      <c r="F2069" s="99">
        <v>0</v>
      </c>
      <c r="G2069" s="98">
        <v>172</v>
      </c>
      <c r="H2069" s="98">
        <v>2326</v>
      </c>
      <c r="I2069" s="99">
        <v>1</v>
      </c>
      <c r="J2069" s="98">
        <v>2327</v>
      </c>
      <c r="K2069" s="100">
        <v>7.3910000000000003E-2</v>
      </c>
      <c r="M2069">
        <f t="shared" si="64"/>
        <v>0</v>
      </c>
      <c r="N2069">
        <f t="shared" si="65"/>
        <v>4.2973785990545768E-4</v>
      </c>
    </row>
    <row r="2070" spans="1:14" x14ac:dyDescent="0.2">
      <c r="A2070" s="96">
        <v>320079</v>
      </c>
      <c r="B2070" s="97" t="s">
        <v>272</v>
      </c>
      <c r="C2070" s="97" t="s">
        <v>348</v>
      </c>
      <c r="D2070" s="96" t="s">
        <v>2192</v>
      </c>
      <c r="E2070" s="98">
        <v>0</v>
      </c>
      <c r="F2070" s="99">
        <v>0</v>
      </c>
      <c r="G2070" s="98">
        <v>0</v>
      </c>
      <c r="H2070" s="98">
        <v>130</v>
      </c>
      <c r="I2070" s="99">
        <v>0</v>
      </c>
      <c r="J2070" s="98">
        <v>130</v>
      </c>
      <c r="K2070" s="100">
        <v>0</v>
      </c>
      <c r="M2070" t="e">
        <f t="shared" si="64"/>
        <v>#DIV/0!</v>
      </c>
      <c r="N2070">
        <f t="shared" si="65"/>
        <v>0</v>
      </c>
    </row>
    <row r="2071" spans="1:14" x14ac:dyDescent="0.2">
      <c r="A2071" s="96">
        <v>320083</v>
      </c>
      <c r="B2071" s="97" t="s">
        <v>168</v>
      </c>
      <c r="C2071" s="97" t="s">
        <v>348</v>
      </c>
      <c r="D2071" s="96" t="s">
        <v>2193</v>
      </c>
      <c r="E2071" s="98">
        <v>585</v>
      </c>
      <c r="F2071" s="99">
        <v>0</v>
      </c>
      <c r="G2071" s="98">
        <v>585</v>
      </c>
      <c r="H2071" s="98">
        <v>6690</v>
      </c>
      <c r="I2071" s="99">
        <v>0</v>
      </c>
      <c r="J2071" s="98">
        <v>6690</v>
      </c>
      <c r="K2071" s="100">
        <v>8.7440000000000004E-2</v>
      </c>
      <c r="M2071">
        <f t="shared" si="64"/>
        <v>0</v>
      </c>
      <c r="N2071">
        <f t="shared" si="65"/>
        <v>0</v>
      </c>
    </row>
    <row r="2072" spans="1:14" x14ac:dyDescent="0.2">
      <c r="A2072" s="96">
        <v>320084</v>
      </c>
      <c r="B2072" s="97" t="s">
        <v>272</v>
      </c>
      <c r="C2072" s="97" t="s">
        <v>348</v>
      </c>
      <c r="D2072" s="96" t="s">
        <v>2194</v>
      </c>
      <c r="E2072" s="98">
        <v>214</v>
      </c>
      <c r="F2072" s="99">
        <v>0</v>
      </c>
      <c r="G2072" s="98">
        <v>214</v>
      </c>
      <c r="H2072" s="98">
        <v>2256</v>
      </c>
      <c r="I2072" s="99">
        <v>0</v>
      </c>
      <c r="J2072" s="98">
        <v>2256</v>
      </c>
      <c r="K2072" s="100">
        <v>9.486E-2</v>
      </c>
      <c r="M2072">
        <f t="shared" si="64"/>
        <v>0</v>
      </c>
      <c r="N2072">
        <f t="shared" si="65"/>
        <v>0</v>
      </c>
    </row>
    <row r="2073" spans="1:14" x14ac:dyDescent="0.2">
      <c r="A2073" s="96">
        <v>320085</v>
      </c>
      <c r="B2073" s="97" t="s">
        <v>168</v>
      </c>
      <c r="C2073" s="97" t="s">
        <v>348</v>
      </c>
      <c r="D2073" s="96" t="s">
        <v>2195</v>
      </c>
      <c r="E2073" s="98">
        <v>1785</v>
      </c>
      <c r="F2073" s="99">
        <v>0</v>
      </c>
      <c r="G2073" s="98">
        <v>1785</v>
      </c>
      <c r="H2073" s="98">
        <v>18559</v>
      </c>
      <c r="I2073" s="99">
        <v>0</v>
      </c>
      <c r="J2073" s="98">
        <v>18559</v>
      </c>
      <c r="K2073" s="100">
        <v>9.6180000000000002E-2</v>
      </c>
      <c r="M2073">
        <f t="shared" si="64"/>
        <v>0</v>
      </c>
      <c r="N2073">
        <f t="shared" si="65"/>
        <v>0</v>
      </c>
    </row>
    <row r="2074" spans="1:14" x14ac:dyDescent="0.2">
      <c r="A2074" s="96">
        <v>320086</v>
      </c>
      <c r="B2074" s="97" t="s">
        <v>272</v>
      </c>
      <c r="C2074" s="97" t="s">
        <v>348</v>
      </c>
      <c r="D2074" s="96" t="s">
        <v>2196</v>
      </c>
      <c r="E2074" s="98">
        <v>36</v>
      </c>
      <c r="F2074" s="99">
        <v>0</v>
      </c>
      <c r="G2074" s="98">
        <v>36</v>
      </c>
      <c r="H2074" s="98">
        <v>453</v>
      </c>
      <c r="I2074" s="99">
        <v>7</v>
      </c>
      <c r="J2074" s="98">
        <v>460</v>
      </c>
      <c r="K2074" s="100">
        <v>7.8259999999999996E-2</v>
      </c>
      <c r="M2074">
        <f t="shared" si="64"/>
        <v>0</v>
      </c>
      <c r="N2074">
        <f t="shared" si="65"/>
        <v>1.5217391304347827E-2</v>
      </c>
    </row>
    <row r="2075" spans="1:14" x14ac:dyDescent="0.2">
      <c r="A2075" s="96">
        <v>320087</v>
      </c>
      <c r="B2075" s="97" t="s">
        <v>347</v>
      </c>
      <c r="C2075" s="97" t="s">
        <v>348</v>
      </c>
      <c r="D2075" s="96" t="s">
        <v>2197</v>
      </c>
      <c r="E2075" s="98">
        <v>1</v>
      </c>
      <c r="F2075" s="99">
        <v>0</v>
      </c>
      <c r="G2075" s="98">
        <v>1</v>
      </c>
      <c r="H2075" s="98">
        <v>55</v>
      </c>
      <c r="I2075" s="99">
        <v>0</v>
      </c>
      <c r="J2075" s="98">
        <v>55</v>
      </c>
      <c r="K2075" s="100">
        <v>1.8180000000000002E-2</v>
      </c>
      <c r="M2075">
        <f t="shared" si="64"/>
        <v>0</v>
      </c>
      <c r="N2075">
        <f t="shared" si="65"/>
        <v>0</v>
      </c>
    </row>
    <row r="2076" spans="1:14" x14ac:dyDescent="0.2">
      <c r="A2076" s="96">
        <v>320088</v>
      </c>
      <c r="B2076" s="101"/>
      <c r="C2076" s="97" t="s">
        <v>348</v>
      </c>
      <c r="E2076" s="98">
        <v>27</v>
      </c>
      <c r="F2076" s="99">
        <v>0</v>
      </c>
      <c r="G2076" s="98">
        <v>27</v>
      </c>
      <c r="H2076" s="98">
        <v>108</v>
      </c>
      <c r="I2076" s="99">
        <v>0</v>
      </c>
      <c r="J2076" s="98">
        <v>108</v>
      </c>
      <c r="K2076" s="100">
        <v>0.25</v>
      </c>
      <c r="M2076">
        <f t="shared" si="64"/>
        <v>0</v>
      </c>
      <c r="N2076">
        <f t="shared" si="65"/>
        <v>0</v>
      </c>
    </row>
    <row r="2077" spans="1:14" x14ac:dyDescent="0.2">
      <c r="A2077" s="96">
        <v>330002</v>
      </c>
      <c r="B2077" s="97" t="s">
        <v>776</v>
      </c>
      <c r="C2077" s="97" t="s">
        <v>2090</v>
      </c>
      <c r="D2077" s="96" t="s">
        <v>2198</v>
      </c>
      <c r="E2077" s="98">
        <v>4133</v>
      </c>
      <c r="F2077" s="99">
        <v>311</v>
      </c>
      <c r="G2077" s="98">
        <v>4444</v>
      </c>
      <c r="H2077" s="98">
        <v>20711</v>
      </c>
      <c r="I2077" s="99">
        <v>4488</v>
      </c>
      <c r="J2077" s="98">
        <v>25199</v>
      </c>
      <c r="K2077" s="100">
        <v>0.17635999999999999</v>
      </c>
      <c r="M2077">
        <f t="shared" si="64"/>
        <v>6.9981998199819984E-2</v>
      </c>
      <c r="N2077">
        <f t="shared" si="65"/>
        <v>0.17810230564704949</v>
      </c>
    </row>
    <row r="2078" spans="1:14" x14ac:dyDescent="0.2">
      <c r="A2078" s="96">
        <v>330003</v>
      </c>
      <c r="B2078" s="97" t="s">
        <v>776</v>
      </c>
      <c r="C2078" s="97" t="s">
        <v>2090</v>
      </c>
      <c r="D2078" s="96" t="s">
        <v>2199</v>
      </c>
      <c r="E2078" s="98">
        <v>477</v>
      </c>
      <c r="F2078" s="99">
        <v>37</v>
      </c>
      <c r="G2078" s="98">
        <v>514</v>
      </c>
      <c r="H2078" s="98">
        <v>13376</v>
      </c>
      <c r="I2078" s="99">
        <v>1887</v>
      </c>
      <c r="J2078" s="98">
        <v>15263</v>
      </c>
      <c r="K2078" s="100">
        <v>3.3680000000000002E-2</v>
      </c>
      <c r="M2078">
        <f t="shared" si="64"/>
        <v>7.1984435797665364E-2</v>
      </c>
      <c r="N2078">
        <f t="shared" si="65"/>
        <v>0.12363231343772522</v>
      </c>
    </row>
    <row r="2079" spans="1:14" x14ac:dyDescent="0.2">
      <c r="A2079" s="96">
        <v>330004</v>
      </c>
      <c r="B2079" s="97" t="s">
        <v>776</v>
      </c>
      <c r="C2079" s="97" t="s">
        <v>2090</v>
      </c>
      <c r="D2079" s="96" t="s">
        <v>2200</v>
      </c>
      <c r="E2079" s="98">
        <v>1670</v>
      </c>
      <c r="F2079" s="99">
        <v>33</v>
      </c>
      <c r="G2079" s="98">
        <v>1703</v>
      </c>
      <c r="H2079" s="98">
        <v>18234</v>
      </c>
      <c r="I2079" s="99">
        <v>364</v>
      </c>
      <c r="J2079" s="98">
        <v>18598</v>
      </c>
      <c r="K2079" s="100">
        <v>9.1569999999999999E-2</v>
      </c>
      <c r="M2079">
        <f t="shared" si="64"/>
        <v>1.9377568995889608E-2</v>
      </c>
      <c r="N2079">
        <f t="shared" si="65"/>
        <v>1.9571996988923542E-2</v>
      </c>
    </row>
    <row r="2080" spans="1:14" x14ac:dyDescent="0.2">
      <c r="A2080" s="96">
        <v>330005</v>
      </c>
      <c r="B2080" s="97" t="s">
        <v>776</v>
      </c>
      <c r="C2080" s="97" t="s">
        <v>2090</v>
      </c>
      <c r="D2080" s="96" t="s">
        <v>2201</v>
      </c>
      <c r="E2080" s="98">
        <v>9857</v>
      </c>
      <c r="F2080" s="99">
        <v>745</v>
      </c>
      <c r="G2080" s="98">
        <v>10602</v>
      </c>
      <c r="H2080" s="98">
        <v>88075</v>
      </c>
      <c r="I2080" s="99">
        <v>55742</v>
      </c>
      <c r="J2080" s="98">
        <v>143817</v>
      </c>
      <c r="K2080" s="100">
        <v>7.3719999999999994E-2</v>
      </c>
      <c r="M2080">
        <f t="shared" si="64"/>
        <v>7.0269760422561778E-2</v>
      </c>
      <c r="N2080">
        <f t="shared" si="65"/>
        <v>0.38758978423969348</v>
      </c>
    </row>
    <row r="2081" spans="1:14" x14ac:dyDescent="0.2">
      <c r="A2081" s="96">
        <v>330006</v>
      </c>
      <c r="B2081" s="97" t="s">
        <v>776</v>
      </c>
      <c r="C2081" s="97" t="s">
        <v>2090</v>
      </c>
      <c r="D2081" s="96" t="s">
        <v>2202</v>
      </c>
      <c r="E2081" s="98">
        <v>3694</v>
      </c>
      <c r="F2081" s="99">
        <v>149</v>
      </c>
      <c r="G2081" s="98">
        <v>3843</v>
      </c>
      <c r="H2081" s="98">
        <v>20946</v>
      </c>
      <c r="I2081" s="99">
        <v>2296</v>
      </c>
      <c r="J2081" s="98">
        <v>23242</v>
      </c>
      <c r="K2081" s="100">
        <v>0.16535</v>
      </c>
      <c r="M2081">
        <f t="shared" si="64"/>
        <v>3.8771792870153525E-2</v>
      </c>
      <c r="N2081">
        <f t="shared" si="65"/>
        <v>9.8786679287496779E-2</v>
      </c>
    </row>
    <row r="2082" spans="1:14" x14ac:dyDescent="0.2">
      <c r="A2082" s="96">
        <v>330008</v>
      </c>
      <c r="B2082" s="97" t="s">
        <v>776</v>
      </c>
      <c r="C2082" s="97" t="s">
        <v>2090</v>
      </c>
      <c r="D2082" s="96" t="s">
        <v>2203</v>
      </c>
      <c r="E2082" s="98">
        <v>205</v>
      </c>
      <c r="F2082" s="99">
        <v>0</v>
      </c>
      <c r="G2082" s="98">
        <v>205</v>
      </c>
      <c r="H2082" s="98">
        <v>5708</v>
      </c>
      <c r="I2082" s="99">
        <v>1709</v>
      </c>
      <c r="J2082" s="98">
        <v>7417</v>
      </c>
      <c r="K2082" s="100">
        <v>2.7640000000000001E-2</v>
      </c>
      <c r="M2082">
        <f t="shared" si="64"/>
        <v>0</v>
      </c>
      <c r="N2082">
        <f t="shared" si="65"/>
        <v>0.2304166104894162</v>
      </c>
    </row>
    <row r="2083" spans="1:14" x14ac:dyDescent="0.2">
      <c r="A2083" s="96">
        <v>330009</v>
      </c>
      <c r="B2083" s="97" t="s">
        <v>776</v>
      </c>
      <c r="C2083" s="97" t="s">
        <v>2090</v>
      </c>
      <c r="D2083" s="96" t="s">
        <v>2204</v>
      </c>
      <c r="E2083" s="98">
        <v>10001</v>
      </c>
      <c r="F2083" s="99">
        <v>4134</v>
      </c>
      <c r="G2083" s="98">
        <v>14135</v>
      </c>
      <c r="H2083" s="98">
        <v>27155</v>
      </c>
      <c r="I2083" s="99">
        <v>13942</v>
      </c>
      <c r="J2083" s="98">
        <v>41097</v>
      </c>
      <c r="K2083" s="100">
        <v>0.34394000000000002</v>
      </c>
      <c r="M2083">
        <f t="shared" si="64"/>
        <v>0.29246551114255392</v>
      </c>
      <c r="N2083">
        <f t="shared" si="65"/>
        <v>0.33924617368664378</v>
      </c>
    </row>
    <row r="2084" spans="1:14" x14ac:dyDescent="0.2">
      <c r="A2084" s="96">
        <v>330010</v>
      </c>
      <c r="B2084" s="97" t="s">
        <v>776</v>
      </c>
      <c r="C2084" s="97" t="s">
        <v>2090</v>
      </c>
      <c r="D2084" s="96" t="s">
        <v>2205</v>
      </c>
      <c r="E2084" s="98">
        <v>0</v>
      </c>
      <c r="F2084" s="99">
        <v>0</v>
      </c>
      <c r="G2084" s="98">
        <v>0</v>
      </c>
      <c r="H2084" s="98">
        <v>219</v>
      </c>
      <c r="I2084" s="99">
        <v>0</v>
      </c>
      <c r="J2084" s="98">
        <v>219</v>
      </c>
      <c r="K2084" s="100">
        <v>0</v>
      </c>
      <c r="M2084" t="e">
        <f t="shared" si="64"/>
        <v>#DIV/0!</v>
      </c>
      <c r="N2084">
        <f t="shared" si="65"/>
        <v>0</v>
      </c>
    </row>
    <row r="2085" spans="1:14" x14ac:dyDescent="0.2">
      <c r="A2085" s="96">
        <v>330011</v>
      </c>
      <c r="B2085" s="97" t="s">
        <v>776</v>
      </c>
      <c r="C2085" s="97" t="s">
        <v>2090</v>
      </c>
      <c r="D2085" s="96" t="s">
        <v>2206</v>
      </c>
      <c r="E2085" s="98">
        <v>1160</v>
      </c>
      <c r="F2085" s="99">
        <v>6</v>
      </c>
      <c r="G2085" s="98">
        <v>1166</v>
      </c>
      <c r="H2085" s="98">
        <v>23909</v>
      </c>
      <c r="I2085" s="99">
        <v>793</v>
      </c>
      <c r="J2085" s="98">
        <v>24702</v>
      </c>
      <c r="K2085" s="100">
        <v>4.7199999999999999E-2</v>
      </c>
      <c r="M2085">
        <f t="shared" si="64"/>
        <v>5.1457975986277877E-3</v>
      </c>
      <c r="N2085">
        <f t="shared" si="65"/>
        <v>3.2102663751922923E-2</v>
      </c>
    </row>
    <row r="2086" spans="1:14" x14ac:dyDescent="0.2">
      <c r="A2086" s="96">
        <v>330013</v>
      </c>
      <c r="B2086" s="97" t="s">
        <v>776</v>
      </c>
      <c r="C2086" s="97" t="s">
        <v>2090</v>
      </c>
      <c r="D2086" s="96" t="s">
        <v>2207</v>
      </c>
      <c r="E2086" s="98">
        <v>6176</v>
      </c>
      <c r="F2086" s="99">
        <v>227</v>
      </c>
      <c r="G2086" s="98">
        <v>6403</v>
      </c>
      <c r="H2086" s="98">
        <v>56747</v>
      </c>
      <c r="I2086" s="99">
        <v>8356</v>
      </c>
      <c r="J2086" s="98">
        <v>65103</v>
      </c>
      <c r="K2086" s="100">
        <v>9.8350000000000007E-2</v>
      </c>
      <c r="M2086">
        <f t="shared" si="64"/>
        <v>3.5452131813212558E-2</v>
      </c>
      <c r="N2086">
        <f t="shared" si="65"/>
        <v>0.12835046004024392</v>
      </c>
    </row>
    <row r="2087" spans="1:14" x14ac:dyDescent="0.2">
      <c r="A2087" s="96">
        <v>330014</v>
      </c>
      <c r="B2087" s="97" t="s">
        <v>776</v>
      </c>
      <c r="C2087" s="97" t="s">
        <v>2090</v>
      </c>
      <c r="D2087" s="96" t="s">
        <v>2208</v>
      </c>
      <c r="E2087" s="98">
        <v>4534</v>
      </c>
      <c r="F2087" s="99">
        <v>1381</v>
      </c>
      <c r="G2087" s="98">
        <v>5915</v>
      </c>
      <c r="H2087" s="98">
        <v>18464</v>
      </c>
      <c r="I2087" s="99">
        <v>11910</v>
      </c>
      <c r="J2087" s="98">
        <v>30374</v>
      </c>
      <c r="K2087" s="100">
        <v>0.19474</v>
      </c>
      <c r="M2087">
        <f t="shared" si="64"/>
        <v>0.2334742180896027</v>
      </c>
      <c r="N2087">
        <f t="shared" si="65"/>
        <v>0.39211167445841838</v>
      </c>
    </row>
    <row r="2088" spans="1:14" x14ac:dyDescent="0.2">
      <c r="A2088" s="96">
        <v>330019</v>
      </c>
      <c r="B2088" s="97" t="s">
        <v>776</v>
      </c>
      <c r="C2088" s="97" t="s">
        <v>2090</v>
      </c>
      <c r="D2088" s="96" t="s">
        <v>2209</v>
      </c>
      <c r="E2088" s="98">
        <v>16978</v>
      </c>
      <c r="F2088" s="99">
        <v>0</v>
      </c>
      <c r="G2088" s="98">
        <v>16978</v>
      </c>
      <c r="H2088" s="98">
        <v>30457</v>
      </c>
      <c r="I2088" s="99">
        <v>6</v>
      </c>
      <c r="J2088" s="98">
        <v>30463</v>
      </c>
      <c r="K2088" s="100">
        <v>0.55732999999999999</v>
      </c>
      <c r="M2088">
        <f t="shared" si="64"/>
        <v>0</v>
      </c>
      <c r="N2088">
        <f t="shared" si="65"/>
        <v>1.9696024685684273E-4</v>
      </c>
    </row>
    <row r="2089" spans="1:14" x14ac:dyDescent="0.2">
      <c r="A2089" s="96">
        <v>330023</v>
      </c>
      <c r="B2089" s="97" t="s">
        <v>776</v>
      </c>
      <c r="C2089" s="97" t="s">
        <v>2090</v>
      </c>
      <c r="D2089" s="96" t="s">
        <v>2210</v>
      </c>
      <c r="E2089" s="98">
        <v>2169</v>
      </c>
      <c r="F2089" s="99">
        <v>0</v>
      </c>
      <c r="G2089" s="98">
        <v>2169</v>
      </c>
      <c r="H2089" s="98">
        <v>55709</v>
      </c>
      <c r="I2089" s="99">
        <v>0</v>
      </c>
      <c r="J2089" s="98">
        <v>55709</v>
      </c>
      <c r="K2089" s="100">
        <v>3.8929999999999999E-2</v>
      </c>
      <c r="M2089">
        <f t="shared" si="64"/>
        <v>0</v>
      </c>
      <c r="N2089">
        <f t="shared" si="65"/>
        <v>0</v>
      </c>
    </row>
    <row r="2090" spans="1:14" x14ac:dyDescent="0.2">
      <c r="A2090" s="96">
        <v>330024</v>
      </c>
      <c r="B2090" s="97" t="s">
        <v>776</v>
      </c>
      <c r="C2090" s="97" t="s">
        <v>2090</v>
      </c>
      <c r="D2090" s="96" t="s">
        <v>2211</v>
      </c>
      <c r="E2090" s="98">
        <v>21266</v>
      </c>
      <c r="F2090" s="99">
        <v>2590</v>
      </c>
      <c r="G2090" s="98">
        <v>23856</v>
      </c>
      <c r="H2090" s="98">
        <v>118183</v>
      </c>
      <c r="I2090" s="99">
        <v>25574</v>
      </c>
      <c r="J2090" s="98">
        <v>143757</v>
      </c>
      <c r="K2090" s="100">
        <v>0.16594999999999999</v>
      </c>
      <c r="M2090">
        <f t="shared" si="64"/>
        <v>0.10856807511737089</v>
      </c>
      <c r="N2090">
        <f t="shared" si="65"/>
        <v>0.17789742412543388</v>
      </c>
    </row>
    <row r="2091" spans="1:14" x14ac:dyDescent="0.2">
      <c r="A2091" s="96">
        <v>330025</v>
      </c>
      <c r="B2091" s="97" t="s">
        <v>776</v>
      </c>
      <c r="C2091" s="97" t="s">
        <v>2090</v>
      </c>
      <c r="D2091" s="96" t="s">
        <v>2212</v>
      </c>
      <c r="E2091" s="98">
        <v>459</v>
      </c>
      <c r="F2091" s="99">
        <v>0</v>
      </c>
      <c r="G2091" s="98">
        <v>459</v>
      </c>
      <c r="H2091" s="98">
        <v>6363</v>
      </c>
      <c r="I2091" s="99">
        <v>0</v>
      </c>
      <c r="J2091" s="98">
        <v>6363</v>
      </c>
      <c r="K2091" s="100">
        <v>7.2139999999999996E-2</v>
      </c>
      <c r="M2091">
        <f t="shared" si="64"/>
        <v>0</v>
      </c>
      <c r="N2091">
        <f t="shared" si="65"/>
        <v>0</v>
      </c>
    </row>
    <row r="2092" spans="1:14" x14ac:dyDescent="0.2">
      <c r="A2092" s="96">
        <v>330027</v>
      </c>
      <c r="B2092" s="97" t="s">
        <v>776</v>
      </c>
      <c r="C2092" s="97" t="s">
        <v>2090</v>
      </c>
      <c r="D2092" s="96" t="s">
        <v>2213</v>
      </c>
      <c r="E2092" s="98">
        <v>2152</v>
      </c>
      <c r="F2092" s="99">
        <v>100</v>
      </c>
      <c r="G2092" s="98">
        <v>2252</v>
      </c>
      <c r="H2092" s="98">
        <v>18945</v>
      </c>
      <c r="I2092" s="99">
        <v>2800</v>
      </c>
      <c r="J2092" s="98">
        <v>21745</v>
      </c>
      <c r="K2092" s="100">
        <v>0.10356</v>
      </c>
      <c r="M2092">
        <f t="shared" si="64"/>
        <v>4.4404973357015987E-2</v>
      </c>
      <c r="N2092">
        <f t="shared" si="65"/>
        <v>0.12876523338698551</v>
      </c>
    </row>
    <row r="2093" spans="1:14" x14ac:dyDescent="0.2">
      <c r="A2093" s="96">
        <v>330028</v>
      </c>
      <c r="B2093" s="97" t="s">
        <v>776</v>
      </c>
      <c r="C2093" s="97" t="s">
        <v>2090</v>
      </c>
      <c r="D2093" s="96" t="s">
        <v>2214</v>
      </c>
      <c r="E2093" s="98">
        <v>3064</v>
      </c>
      <c r="F2093" s="99">
        <v>267</v>
      </c>
      <c r="G2093" s="98">
        <v>3331</v>
      </c>
      <c r="H2093" s="98">
        <v>20258</v>
      </c>
      <c r="I2093" s="99">
        <v>11302</v>
      </c>
      <c r="J2093" s="98">
        <v>31560</v>
      </c>
      <c r="K2093" s="100">
        <v>0.10553999999999999</v>
      </c>
      <c r="M2093">
        <f t="shared" si="64"/>
        <v>8.015610927649354E-2</v>
      </c>
      <c r="N2093">
        <f t="shared" si="65"/>
        <v>0.35811153358681874</v>
      </c>
    </row>
    <row r="2094" spans="1:14" x14ac:dyDescent="0.2">
      <c r="A2094" s="96">
        <v>330029</v>
      </c>
      <c r="B2094" s="97" t="s">
        <v>776</v>
      </c>
      <c r="C2094" s="97" t="s">
        <v>2090</v>
      </c>
      <c r="D2094" s="96" t="s">
        <v>2215</v>
      </c>
      <c r="E2094" s="98">
        <v>784</v>
      </c>
      <c r="F2094" s="99">
        <v>0</v>
      </c>
      <c r="G2094" s="98">
        <v>784</v>
      </c>
      <c r="H2094" s="98">
        <v>1841</v>
      </c>
      <c r="I2094" s="99">
        <v>0</v>
      </c>
      <c r="J2094" s="98">
        <v>1841</v>
      </c>
      <c r="K2094" s="100">
        <v>0.42586000000000002</v>
      </c>
      <c r="M2094">
        <f t="shared" si="64"/>
        <v>0</v>
      </c>
      <c r="N2094">
        <f t="shared" si="65"/>
        <v>0</v>
      </c>
    </row>
    <row r="2095" spans="1:14" x14ac:dyDescent="0.2">
      <c r="A2095" s="96">
        <v>330030</v>
      </c>
      <c r="B2095" s="97" t="s">
        <v>776</v>
      </c>
      <c r="C2095" s="97" t="s">
        <v>2090</v>
      </c>
      <c r="D2095" s="96" t="s">
        <v>2216</v>
      </c>
      <c r="E2095" s="98">
        <v>758</v>
      </c>
      <c r="F2095" s="99">
        <v>4</v>
      </c>
      <c r="G2095" s="98">
        <v>762</v>
      </c>
      <c r="H2095" s="98">
        <v>6416</v>
      </c>
      <c r="I2095" s="99">
        <v>18</v>
      </c>
      <c r="J2095" s="98">
        <v>6434</v>
      </c>
      <c r="K2095" s="100">
        <v>0.11842999999999999</v>
      </c>
      <c r="M2095">
        <f t="shared" si="64"/>
        <v>5.2493438320209973E-3</v>
      </c>
      <c r="N2095">
        <f t="shared" si="65"/>
        <v>2.7976375505129004E-3</v>
      </c>
    </row>
    <row r="2096" spans="1:14" x14ac:dyDescent="0.2">
      <c r="A2096" s="96">
        <v>330033</v>
      </c>
      <c r="B2096" s="97" t="s">
        <v>776</v>
      </c>
      <c r="C2096" s="97" t="s">
        <v>2090</v>
      </c>
      <c r="D2096" s="96" t="s">
        <v>2217</v>
      </c>
      <c r="E2096" s="98">
        <v>400</v>
      </c>
      <c r="F2096" s="99">
        <v>0</v>
      </c>
      <c r="G2096" s="98">
        <v>400</v>
      </c>
      <c r="H2096" s="98">
        <v>5511</v>
      </c>
      <c r="I2096" s="99">
        <v>0</v>
      </c>
      <c r="J2096" s="98">
        <v>5511</v>
      </c>
      <c r="K2096" s="100">
        <v>7.2580000000000006E-2</v>
      </c>
      <c r="M2096">
        <f t="shared" si="64"/>
        <v>0</v>
      </c>
      <c r="N2096">
        <f t="shared" si="65"/>
        <v>0</v>
      </c>
    </row>
    <row r="2097" spans="1:14" x14ac:dyDescent="0.2">
      <c r="A2097" s="96">
        <v>330036</v>
      </c>
      <c r="B2097" s="97" t="s">
        <v>776</v>
      </c>
      <c r="C2097" s="97" t="s">
        <v>2090</v>
      </c>
      <c r="D2097" s="96" t="s">
        <v>2218</v>
      </c>
      <c r="E2097" s="98">
        <v>181</v>
      </c>
      <c r="F2097" s="99">
        <v>0</v>
      </c>
      <c r="G2097" s="98">
        <v>181</v>
      </c>
      <c r="H2097" s="98">
        <v>4436</v>
      </c>
      <c r="I2097" s="99">
        <v>0</v>
      </c>
      <c r="J2097" s="98">
        <v>4436</v>
      </c>
      <c r="K2097" s="100">
        <v>4.0800000000000003E-2</v>
      </c>
      <c r="M2097">
        <f t="shared" si="64"/>
        <v>0</v>
      </c>
      <c r="N2097">
        <f t="shared" si="65"/>
        <v>0</v>
      </c>
    </row>
    <row r="2098" spans="1:14" x14ac:dyDescent="0.2">
      <c r="A2098" s="96">
        <v>330037</v>
      </c>
      <c r="B2098" s="97" t="s">
        <v>776</v>
      </c>
      <c r="C2098" s="97" t="s">
        <v>2090</v>
      </c>
      <c r="D2098" s="96" t="s">
        <v>2219</v>
      </c>
      <c r="E2098" s="98">
        <v>208</v>
      </c>
      <c r="F2098" s="99">
        <v>0</v>
      </c>
      <c r="G2098" s="98">
        <v>208</v>
      </c>
      <c r="H2098" s="98">
        <v>4369</v>
      </c>
      <c r="I2098" s="99">
        <v>0</v>
      </c>
      <c r="J2098" s="98">
        <v>4369</v>
      </c>
      <c r="K2098" s="100">
        <v>4.761E-2</v>
      </c>
      <c r="M2098">
        <f t="shared" si="64"/>
        <v>0</v>
      </c>
      <c r="N2098">
        <f t="shared" si="65"/>
        <v>0</v>
      </c>
    </row>
    <row r="2099" spans="1:14" x14ac:dyDescent="0.2">
      <c r="A2099" s="96">
        <v>330041</v>
      </c>
      <c r="B2099" s="97" t="s">
        <v>776</v>
      </c>
      <c r="C2099" s="97" t="s">
        <v>2090</v>
      </c>
      <c r="D2099" s="96" t="s">
        <v>2220</v>
      </c>
      <c r="E2099" s="98">
        <v>3450</v>
      </c>
      <c r="F2099" s="99">
        <v>0</v>
      </c>
      <c r="G2099" s="98">
        <v>3450</v>
      </c>
      <c r="H2099" s="98">
        <v>17002</v>
      </c>
      <c r="I2099" s="99">
        <v>0</v>
      </c>
      <c r="J2099" s="98">
        <v>17002</v>
      </c>
      <c r="K2099" s="100">
        <v>0.20291999999999999</v>
      </c>
      <c r="M2099">
        <f t="shared" si="64"/>
        <v>0</v>
      </c>
      <c r="N2099">
        <f t="shared" si="65"/>
        <v>0</v>
      </c>
    </row>
    <row r="2100" spans="1:14" x14ac:dyDescent="0.2">
      <c r="A2100" s="96">
        <v>330043</v>
      </c>
      <c r="B2100" s="97" t="s">
        <v>776</v>
      </c>
      <c r="C2100" s="97" t="s">
        <v>2090</v>
      </c>
      <c r="D2100" s="96" t="s">
        <v>2221</v>
      </c>
      <c r="E2100" s="98">
        <v>2353</v>
      </c>
      <c r="F2100" s="99">
        <v>26</v>
      </c>
      <c r="G2100" s="98">
        <v>2379</v>
      </c>
      <c r="H2100" s="98">
        <v>28715</v>
      </c>
      <c r="I2100" s="99">
        <v>4773</v>
      </c>
      <c r="J2100" s="98">
        <v>33488</v>
      </c>
      <c r="K2100" s="100">
        <v>7.1040000000000006E-2</v>
      </c>
      <c r="M2100">
        <f t="shared" si="64"/>
        <v>1.092896174863388E-2</v>
      </c>
      <c r="N2100">
        <f t="shared" si="65"/>
        <v>0.14252866698518873</v>
      </c>
    </row>
    <row r="2101" spans="1:14" x14ac:dyDescent="0.2">
      <c r="A2101" s="96">
        <v>330044</v>
      </c>
      <c r="B2101" s="97" t="s">
        <v>776</v>
      </c>
      <c r="C2101" s="97" t="s">
        <v>2090</v>
      </c>
      <c r="D2101" s="96" t="s">
        <v>2222</v>
      </c>
      <c r="E2101" s="98">
        <v>2542</v>
      </c>
      <c r="F2101" s="99">
        <v>96</v>
      </c>
      <c r="G2101" s="98">
        <v>2638</v>
      </c>
      <c r="H2101" s="98">
        <v>43145</v>
      </c>
      <c r="I2101" s="99">
        <v>3362</v>
      </c>
      <c r="J2101" s="98">
        <v>46507</v>
      </c>
      <c r="K2101" s="100">
        <v>5.672E-2</v>
      </c>
      <c r="M2101">
        <f t="shared" si="64"/>
        <v>3.6391205458680818E-2</v>
      </c>
      <c r="N2101">
        <f t="shared" si="65"/>
        <v>7.2290192874190987E-2</v>
      </c>
    </row>
    <row r="2102" spans="1:14" x14ac:dyDescent="0.2">
      <c r="A2102" s="96">
        <v>330045</v>
      </c>
      <c r="B2102" s="97" t="s">
        <v>776</v>
      </c>
      <c r="C2102" s="97" t="s">
        <v>2090</v>
      </c>
      <c r="D2102" s="96" t="s">
        <v>2223</v>
      </c>
      <c r="E2102" s="98">
        <v>1688</v>
      </c>
      <c r="F2102" s="99">
        <v>15</v>
      </c>
      <c r="G2102" s="98">
        <v>1703</v>
      </c>
      <c r="H2102" s="98">
        <v>47068</v>
      </c>
      <c r="I2102" s="99">
        <v>2615</v>
      </c>
      <c r="J2102" s="98">
        <v>49683</v>
      </c>
      <c r="K2102" s="100">
        <v>3.4279999999999998E-2</v>
      </c>
      <c r="M2102">
        <f t="shared" si="64"/>
        <v>8.8079859072225479E-3</v>
      </c>
      <c r="N2102">
        <f t="shared" si="65"/>
        <v>5.2633697643056983E-2</v>
      </c>
    </row>
    <row r="2103" spans="1:14" x14ac:dyDescent="0.2">
      <c r="A2103" s="96">
        <v>330046</v>
      </c>
      <c r="B2103" s="97" t="s">
        <v>776</v>
      </c>
      <c r="C2103" s="97" t="s">
        <v>2090</v>
      </c>
      <c r="D2103" s="96" t="s">
        <v>2224</v>
      </c>
      <c r="E2103" s="98">
        <v>13888</v>
      </c>
      <c r="F2103" s="99">
        <v>3080</v>
      </c>
      <c r="G2103" s="98">
        <v>16968</v>
      </c>
      <c r="H2103" s="98">
        <v>59813</v>
      </c>
      <c r="I2103" s="99">
        <v>24253</v>
      </c>
      <c r="J2103" s="98">
        <v>84066</v>
      </c>
      <c r="K2103" s="100">
        <v>0.20183999999999999</v>
      </c>
      <c r="M2103">
        <f t="shared" si="64"/>
        <v>0.18151815181518152</v>
      </c>
      <c r="N2103">
        <f t="shared" si="65"/>
        <v>0.28849951228796422</v>
      </c>
    </row>
    <row r="2104" spans="1:14" x14ac:dyDescent="0.2">
      <c r="A2104" s="96">
        <v>330047</v>
      </c>
      <c r="B2104" s="97" t="s">
        <v>776</v>
      </c>
      <c r="C2104" s="97" t="s">
        <v>2090</v>
      </c>
      <c r="D2104" s="96" t="s">
        <v>2225</v>
      </c>
      <c r="E2104" s="98">
        <v>1451</v>
      </c>
      <c r="F2104" s="99">
        <v>0</v>
      </c>
      <c r="G2104" s="98">
        <v>1451</v>
      </c>
      <c r="H2104" s="98">
        <v>18069</v>
      </c>
      <c r="I2104" s="99">
        <v>0</v>
      </c>
      <c r="J2104" s="98">
        <v>18069</v>
      </c>
      <c r="K2104" s="100">
        <v>8.0299999999999996E-2</v>
      </c>
      <c r="M2104">
        <f t="shared" si="64"/>
        <v>0</v>
      </c>
      <c r="N2104">
        <f t="shared" si="65"/>
        <v>0</v>
      </c>
    </row>
    <row r="2105" spans="1:14" x14ac:dyDescent="0.2">
      <c r="A2105" s="96">
        <v>330049</v>
      </c>
      <c r="B2105" s="97" t="s">
        <v>776</v>
      </c>
      <c r="C2105" s="97" t="s">
        <v>2090</v>
      </c>
      <c r="D2105" s="96" t="s">
        <v>2226</v>
      </c>
      <c r="E2105" s="98">
        <v>314</v>
      </c>
      <c r="F2105" s="99">
        <v>0</v>
      </c>
      <c r="G2105" s="98">
        <v>314</v>
      </c>
      <c r="H2105" s="98">
        <v>6840</v>
      </c>
      <c r="I2105" s="99">
        <v>0</v>
      </c>
      <c r="J2105" s="98">
        <v>6840</v>
      </c>
      <c r="K2105" s="100">
        <v>4.5909999999999999E-2</v>
      </c>
      <c r="M2105">
        <f t="shared" si="64"/>
        <v>0</v>
      </c>
      <c r="N2105">
        <f t="shared" si="65"/>
        <v>0</v>
      </c>
    </row>
    <row r="2106" spans="1:14" x14ac:dyDescent="0.2">
      <c r="A2106" s="96">
        <v>330053</v>
      </c>
      <c r="B2106" s="97" t="s">
        <v>776</v>
      </c>
      <c r="C2106" s="97" t="s">
        <v>2090</v>
      </c>
      <c r="D2106" s="96" t="s">
        <v>2227</v>
      </c>
      <c r="E2106" s="98">
        <v>278</v>
      </c>
      <c r="F2106" s="99">
        <v>0</v>
      </c>
      <c r="G2106" s="98">
        <v>278</v>
      </c>
      <c r="H2106" s="98">
        <v>3828</v>
      </c>
      <c r="I2106" s="99">
        <v>11</v>
      </c>
      <c r="J2106" s="98">
        <v>3839</v>
      </c>
      <c r="K2106" s="100">
        <v>7.2410000000000002E-2</v>
      </c>
      <c r="M2106">
        <f t="shared" si="64"/>
        <v>0</v>
      </c>
      <c r="N2106">
        <f t="shared" si="65"/>
        <v>2.8653295128939827E-3</v>
      </c>
    </row>
    <row r="2107" spans="1:14" x14ac:dyDescent="0.2">
      <c r="A2107" s="96">
        <v>330055</v>
      </c>
      <c r="B2107" s="97" t="s">
        <v>776</v>
      </c>
      <c r="C2107" s="97" t="s">
        <v>2090</v>
      </c>
      <c r="D2107" s="96" t="s">
        <v>2228</v>
      </c>
      <c r="E2107" s="98">
        <v>13474</v>
      </c>
      <c r="F2107" s="99">
        <v>1062</v>
      </c>
      <c r="G2107" s="98">
        <v>14536</v>
      </c>
      <c r="H2107" s="98">
        <v>69723</v>
      </c>
      <c r="I2107" s="99">
        <v>28657</v>
      </c>
      <c r="J2107" s="98">
        <v>98380</v>
      </c>
      <c r="K2107" s="100">
        <v>0.14774999999999999</v>
      </c>
      <c r="M2107">
        <f t="shared" si="64"/>
        <v>7.3059988992845354E-2</v>
      </c>
      <c r="N2107">
        <f t="shared" si="65"/>
        <v>0.29128887985362878</v>
      </c>
    </row>
    <row r="2108" spans="1:14" x14ac:dyDescent="0.2">
      <c r="A2108" s="96">
        <v>330056</v>
      </c>
      <c r="B2108" s="97" t="s">
        <v>776</v>
      </c>
      <c r="C2108" s="97" t="s">
        <v>2090</v>
      </c>
      <c r="D2108" s="96" t="s">
        <v>2229</v>
      </c>
      <c r="E2108" s="98">
        <v>8980</v>
      </c>
      <c r="F2108" s="99">
        <v>1792</v>
      </c>
      <c r="G2108" s="98">
        <v>10772</v>
      </c>
      <c r="H2108" s="98">
        <v>32482</v>
      </c>
      <c r="I2108" s="99">
        <v>15063</v>
      </c>
      <c r="J2108" s="98">
        <v>47545</v>
      </c>
      <c r="K2108" s="100">
        <v>0.22656000000000001</v>
      </c>
      <c r="M2108">
        <f t="shared" si="64"/>
        <v>0.16635722242851839</v>
      </c>
      <c r="N2108">
        <f t="shared" si="65"/>
        <v>0.31681564833315806</v>
      </c>
    </row>
    <row r="2109" spans="1:14" x14ac:dyDescent="0.2">
      <c r="A2109" s="96">
        <v>330057</v>
      </c>
      <c r="B2109" s="97" t="s">
        <v>776</v>
      </c>
      <c r="C2109" s="97" t="s">
        <v>2090</v>
      </c>
      <c r="D2109" s="96" t="s">
        <v>2230</v>
      </c>
      <c r="E2109" s="98">
        <v>3125</v>
      </c>
      <c r="F2109" s="99">
        <v>144</v>
      </c>
      <c r="G2109" s="98">
        <v>3269</v>
      </c>
      <c r="H2109" s="98">
        <v>57919</v>
      </c>
      <c r="I2109" s="99">
        <v>12153</v>
      </c>
      <c r="J2109" s="98">
        <v>70072</v>
      </c>
      <c r="K2109" s="100">
        <v>4.6649999999999997E-2</v>
      </c>
      <c r="M2109">
        <f t="shared" si="64"/>
        <v>4.4050168247170389E-2</v>
      </c>
      <c r="N2109">
        <f t="shared" si="65"/>
        <v>0.17343589450850555</v>
      </c>
    </row>
    <row r="2110" spans="1:14" x14ac:dyDescent="0.2">
      <c r="A2110" s="96">
        <v>330058</v>
      </c>
      <c r="B2110" s="97" t="s">
        <v>776</v>
      </c>
      <c r="C2110" s="97" t="s">
        <v>2090</v>
      </c>
      <c r="D2110" s="96" t="s">
        <v>2231</v>
      </c>
      <c r="E2110" s="98">
        <v>822</v>
      </c>
      <c r="F2110" s="99">
        <v>0</v>
      </c>
      <c r="G2110" s="98">
        <v>822</v>
      </c>
      <c r="H2110" s="98">
        <v>8558</v>
      </c>
      <c r="I2110" s="99">
        <v>938</v>
      </c>
      <c r="J2110" s="98">
        <v>9496</v>
      </c>
      <c r="K2110" s="100">
        <v>8.6559999999999998E-2</v>
      </c>
      <c r="M2110">
        <f t="shared" si="64"/>
        <v>0</v>
      </c>
      <c r="N2110">
        <f t="shared" si="65"/>
        <v>9.8778433024431345E-2</v>
      </c>
    </row>
    <row r="2111" spans="1:14" x14ac:dyDescent="0.2">
      <c r="A2111" s="96">
        <v>330059</v>
      </c>
      <c r="B2111" s="97" t="s">
        <v>776</v>
      </c>
      <c r="C2111" s="97" t="s">
        <v>2090</v>
      </c>
      <c r="D2111" s="96" t="s">
        <v>2232</v>
      </c>
      <c r="E2111" s="98">
        <v>21701</v>
      </c>
      <c r="F2111" s="99">
        <v>5490</v>
      </c>
      <c r="G2111" s="98">
        <v>27191</v>
      </c>
      <c r="H2111" s="98">
        <v>94561</v>
      </c>
      <c r="I2111" s="99">
        <v>55831</v>
      </c>
      <c r="J2111" s="98">
        <v>150392</v>
      </c>
      <c r="K2111" s="100">
        <v>0.18079999999999999</v>
      </c>
      <c r="M2111">
        <f t="shared" si="64"/>
        <v>0.20190504210952154</v>
      </c>
      <c r="N2111">
        <f t="shared" si="65"/>
        <v>0.37123650194159263</v>
      </c>
    </row>
    <row r="2112" spans="1:14" x14ac:dyDescent="0.2">
      <c r="A2112" s="96">
        <v>330061</v>
      </c>
      <c r="B2112" s="97" t="s">
        <v>776</v>
      </c>
      <c r="C2112" s="97" t="s">
        <v>2090</v>
      </c>
      <c r="D2112" s="96" t="s">
        <v>2233</v>
      </c>
      <c r="E2112" s="98">
        <v>922</v>
      </c>
      <c r="F2112" s="99">
        <v>14</v>
      </c>
      <c r="G2112" s="98">
        <v>936</v>
      </c>
      <c r="H2112" s="98">
        <v>24852</v>
      </c>
      <c r="I2112" s="99">
        <v>5182</v>
      </c>
      <c r="J2112" s="98">
        <v>30034</v>
      </c>
      <c r="K2112" s="100">
        <v>3.116E-2</v>
      </c>
      <c r="M2112">
        <f t="shared" si="64"/>
        <v>1.4957264957264958E-2</v>
      </c>
      <c r="N2112">
        <f t="shared" si="65"/>
        <v>0.17253779050409535</v>
      </c>
    </row>
    <row r="2113" spans="1:14" x14ac:dyDescent="0.2">
      <c r="A2113" s="96">
        <v>330064</v>
      </c>
      <c r="B2113" s="97" t="s">
        <v>776</v>
      </c>
      <c r="C2113" s="97" t="s">
        <v>2090</v>
      </c>
      <c r="D2113" s="96" t="s">
        <v>2234</v>
      </c>
      <c r="E2113" s="98">
        <v>5729</v>
      </c>
      <c r="F2113" s="99">
        <v>609</v>
      </c>
      <c r="G2113" s="98">
        <v>6338</v>
      </c>
      <c r="H2113" s="98">
        <v>15211</v>
      </c>
      <c r="I2113" s="99">
        <v>3980</v>
      </c>
      <c r="J2113" s="98">
        <v>19191</v>
      </c>
      <c r="K2113" s="100">
        <v>0.33026</v>
      </c>
      <c r="M2113">
        <f t="shared" si="64"/>
        <v>9.608709372041653E-2</v>
      </c>
      <c r="N2113">
        <f t="shared" si="65"/>
        <v>0.20738888020426241</v>
      </c>
    </row>
    <row r="2114" spans="1:14" x14ac:dyDescent="0.2">
      <c r="A2114" s="96">
        <v>330065</v>
      </c>
      <c r="B2114" s="97" t="s">
        <v>776</v>
      </c>
      <c r="C2114" s="97" t="s">
        <v>2090</v>
      </c>
      <c r="D2114" s="96" t="s">
        <v>2235</v>
      </c>
      <c r="E2114" s="98">
        <v>4050</v>
      </c>
      <c r="F2114" s="99">
        <v>26</v>
      </c>
      <c r="G2114" s="98">
        <v>4076</v>
      </c>
      <c r="H2114" s="98">
        <v>19008</v>
      </c>
      <c r="I2114" s="99">
        <v>4425</v>
      </c>
      <c r="J2114" s="98">
        <v>23433</v>
      </c>
      <c r="K2114" s="100">
        <v>0.17394000000000001</v>
      </c>
      <c r="M2114">
        <f t="shared" si="64"/>
        <v>6.3788027477919527E-3</v>
      </c>
      <c r="N2114">
        <f t="shared" si="65"/>
        <v>0.18883625656125977</v>
      </c>
    </row>
    <row r="2115" spans="1:14" x14ac:dyDescent="0.2">
      <c r="A2115" s="96">
        <v>330066</v>
      </c>
      <c r="B2115" s="97" t="s">
        <v>776</v>
      </c>
      <c r="C2115" s="97" t="s">
        <v>2090</v>
      </c>
      <c r="D2115" s="96" t="s">
        <v>2236</v>
      </c>
      <c r="E2115" s="98">
        <v>1994</v>
      </c>
      <c r="F2115" s="99">
        <v>26</v>
      </c>
      <c r="G2115" s="98">
        <v>2020</v>
      </c>
      <c r="H2115" s="98">
        <v>15988</v>
      </c>
      <c r="I2115" s="99">
        <v>2223</v>
      </c>
      <c r="J2115" s="98">
        <v>18211</v>
      </c>
      <c r="K2115" s="100">
        <v>0.11092</v>
      </c>
      <c r="M2115">
        <f t="shared" si="64"/>
        <v>1.2871287128712871E-2</v>
      </c>
      <c r="N2115">
        <f t="shared" si="65"/>
        <v>0.12206907912799957</v>
      </c>
    </row>
    <row r="2116" spans="1:14" x14ac:dyDescent="0.2">
      <c r="A2116" s="96">
        <v>330067</v>
      </c>
      <c r="B2116" s="97" t="s">
        <v>776</v>
      </c>
      <c r="C2116" s="97" t="s">
        <v>2090</v>
      </c>
      <c r="D2116" s="96" t="s">
        <v>815</v>
      </c>
      <c r="E2116" s="98">
        <v>1955</v>
      </c>
      <c r="F2116" s="99">
        <v>0</v>
      </c>
      <c r="G2116" s="98">
        <v>1955</v>
      </c>
      <c r="H2116" s="98">
        <v>18508</v>
      </c>
      <c r="I2116" s="99">
        <v>0</v>
      </c>
      <c r="J2116" s="98">
        <v>18508</v>
      </c>
      <c r="K2116" s="100">
        <v>0.10563</v>
      </c>
      <c r="M2116">
        <f t="shared" ref="M2116:M2179" si="66">F2116/G2116</f>
        <v>0</v>
      </c>
      <c r="N2116">
        <f t="shared" ref="N2116:N2179" si="67">I2116/J2116</f>
        <v>0</v>
      </c>
    </row>
    <row r="2117" spans="1:14" x14ac:dyDescent="0.2">
      <c r="A2117" s="96">
        <v>330072</v>
      </c>
      <c r="B2117" s="97" t="s">
        <v>776</v>
      </c>
      <c r="C2117" s="97" t="s">
        <v>2090</v>
      </c>
      <c r="D2117" s="96" t="s">
        <v>2237</v>
      </c>
      <c r="E2117" s="98">
        <v>6475</v>
      </c>
      <c r="F2117" s="99">
        <v>808</v>
      </c>
      <c r="G2117" s="98">
        <v>7283</v>
      </c>
      <c r="H2117" s="98">
        <v>29867</v>
      </c>
      <c r="I2117" s="99">
        <v>7243</v>
      </c>
      <c r="J2117" s="98">
        <v>37110</v>
      </c>
      <c r="K2117" s="100">
        <v>0.19625000000000001</v>
      </c>
      <c r="M2117">
        <f t="shared" si="66"/>
        <v>0.11094329259920363</v>
      </c>
      <c r="N2117">
        <f t="shared" si="67"/>
        <v>0.19517650229048775</v>
      </c>
    </row>
    <row r="2118" spans="1:14" x14ac:dyDescent="0.2">
      <c r="A2118" s="96">
        <v>330073</v>
      </c>
      <c r="B2118" s="97" t="s">
        <v>776</v>
      </c>
      <c r="C2118" s="97" t="s">
        <v>2090</v>
      </c>
      <c r="D2118" s="96" t="s">
        <v>2238</v>
      </c>
      <c r="E2118" s="98">
        <v>689</v>
      </c>
      <c r="F2118" s="99">
        <v>0</v>
      </c>
      <c r="G2118" s="98">
        <v>689</v>
      </c>
      <c r="H2118" s="98">
        <v>10051</v>
      </c>
      <c r="I2118" s="99">
        <v>917</v>
      </c>
      <c r="J2118" s="98">
        <v>10968</v>
      </c>
      <c r="K2118" s="100">
        <v>6.2820000000000001E-2</v>
      </c>
      <c r="M2118">
        <f t="shared" si="66"/>
        <v>0</v>
      </c>
      <c r="N2118">
        <f t="shared" si="67"/>
        <v>8.3606856309263317E-2</v>
      </c>
    </row>
    <row r="2119" spans="1:14" x14ac:dyDescent="0.2">
      <c r="A2119" s="96">
        <v>330074</v>
      </c>
      <c r="B2119" s="97" t="s">
        <v>776</v>
      </c>
      <c r="C2119" s="97" t="s">
        <v>2090</v>
      </c>
      <c r="D2119" s="96" t="s">
        <v>2239</v>
      </c>
      <c r="E2119" s="98">
        <v>482</v>
      </c>
      <c r="F2119" s="99">
        <v>0</v>
      </c>
      <c r="G2119" s="98">
        <v>482</v>
      </c>
      <c r="H2119" s="98">
        <v>7463</v>
      </c>
      <c r="I2119" s="99">
        <v>0</v>
      </c>
      <c r="J2119" s="98">
        <v>7463</v>
      </c>
      <c r="K2119" s="100">
        <v>6.4589999999999995E-2</v>
      </c>
      <c r="M2119">
        <f t="shared" si="66"/>
        <v>0</v>
      </c>
      <c r="N2119">
        <f t="shared" si="67"/>
        <v>0</v>
      </c>
    </row>
    <row r="2120" spans="1:14" x14ac:dyDescent="0.2">
      <c r="A2120" s="96">
        <v>330075</v>
      </c>
      <c r="B2120" s="97" t="s">
        <v>776</v>
      </c>
      <c r="C2120" s="97" t="s">
        <v>2090</v>
      </c>
      <c r="D2120" s="96" t="s">
        <v>2240</v>
      </c>
      <c r="E2120" s="98">
        <v>473</v>
      </c>
      <c r="F2120" s="99">
        <v>0</v>
      </c>
      <c r="G2120" s="98">
        <v>473</v>
      </c>
      <c r="H2120" s="98">
        <v>8879</v>
      </c>
      <c r="I2120" s="99">
        <v>0</v>
      </c>
      <c r="J2120" s="98">
        <v>8879</v>
      </c>
      <c r="K2120" s="100">
        <v>5.3269999999999998E-2</v>
      </c>
      <c r="M2120">
        <f t="shared" si="66"/>
        <v>0</v>
      </c>
      <c r="N2120">
        <f t="shared" si="67"/>
        <v>0</v>
      </c>
    </row>
    <row r="2121" spans="1:14" x14ac:dyDescent="0.2">
      <c r="A2121" s="96">
        <v>330078</v>
      </c>
      <c r="B2121" s="97" t="s">
        <v>776</v>
      </c>
      <c r="C2121" s="97" t="s">
        <v>2090</v>
      </c>
      <c r="D2121" s="96" t="s">
        <v>2241</v>
      </c>
      <c r="E2121" s="98">
        <v>1425</v>
      </c>
      <c r="F2121" s="99">
        <v>144</v>
      </c>
      <c r="G2121" s="98">
        <v>1569</v>
      </c>
      <c r="H2121" s="98">
        <v>16747</v>
      </c>
      <c r="I2121" s="99">
        <v>11436</v>
      </c>
      <c r="J2121" s="98">
        <v>28183</v>
      </c>
      <c r="K2121" s="100">
        <v>5.5669999999999997E-2</v>
      </c>
      <c r="M2121">
        <f t="shared" si="66"/>
        <v>9.1778202676864248E-2</v>
      </c>
      <c r="N2121">
        <f t="shared" si="67"/>
        <v>0.4057765319518859</v>
      </c>
    </row>
    <row r="2122" spans="1:14" x14ac:dyDescent="0.2">
      <c r="A2122" s="96">
        <v>330079</v>
      </c>
      <c r="B2122" s="97" t="s">
        <v>776</v>
      </c>
      <c r="C2122" s="97" t="s">
        <v>2090</v>
      </c>
      <c r="D2122" s="96" t="s">
        <v>2242</v>
      </c>
      <c r="E2122" s="98">
        <v>638</v>
      </c>
      <c r="F2122" s="99">
        <v>0</v>
      </c>
      <c r="G2122" s="98">
        <v>638</v>
      </c>
      <c r="H2122" s="98">
        <v>7089</v>
      </c>
      <c r="I2122" s="99">
        <v>0</v>
      </c>
      <c r="J2122" s="98">
        <v>7089</v>
      </c>
      <c r="K2122" s="100">
        <v>0.09</v>
      </c>
      <c r="M2122">
        <f t="shared" si="66"/>
        <v>0</v>
      </c>
      <c r="N2122">
        <f t="shared" si="67"/>
        <v>0</v>
      </c>
    </row>
    <row r="2123" spans="1:14" x14ac:dyDescent="0.2">
      <c r="A2123" s="96">
        <v>330080</v>
      </c>
      <c r="B2123" s="97" t="s">
        <v>776</v>
      </c>
      <c r="C2123" s="97" t="s">
        <v>2090</v>
      </c>
      <c r="D2123" s="96" t="s">
        <v>2243</v>
      </c>
      <c r="E2123" s="98">
        <v>6206</v>
      </c>
      <c r="F2123" s="99">
        <v>3274</v>
      </c>
      <c r="G2123" s="98">
        <v>9480</v>
      </c>
      <c r="H2123" s="98">
        <v>13255</v>
      </c>
      <c r="I2123" s="99">
        <v>8544</v>
      </c>
      <c r="J2123" s="98">
        <v>21799</v>
      </c>
      <c r="K2123" s="100">
        <v>0.43487999999999999</v>
      </c>
      <c r="M2123">
        <f t="shared" si="66"/>
        <v>0.34535864978902953</v>
      </c>
      <c r="N2123">
        <f t="shared" si="67"/>
        <v>0.39194458461397313</v>
      </c>
    </row>
    <row r="2124" spans="1:14" x14ac:dyDescent="0.2">
      <c r="A2124" s="96">
        <v>330084</v>
      </c>
      <c r="B2124" s="97" t="s">
        <v>776</v>
      </c>
      <c r="C2124" s="97" t="s">
        <v>2090</v>
      </c>
      <c r="D2124" s="96" t="s">
        <v>2244</v>
      </c>
      <c r="E2124" s="98">
        <v>810</v>
      </c>
      <c r="F2124" s="99">
        <v>0</v>
      </c>
      <c r="G2124" s="98">
        <v>810</v>
      </c>
      <c r="H2124" s="98">
        <v>6604</v>
      </c>
      <c r="I2124" s="99">
        <v>0</v>
      </c>
      <c r="J2124" s="98">
        <v>6604</v>
      </c>
      <c r="K2124" s="100">
        <v>0.12265</v>
      </c>
      <c r="M2124">
        <f t="shared" si="66"/>
        <v>0</v>
      </c>
      <c r="N2124">
        <f t="shared" si="67"/>
        <v>0</v>
      </c>
    </row>
    <row r="2125" spans="1:14" x14ac:dyDescent="0.2">
      <c r="A2125" s="96">
        <v>330085</v>
      </c>
      <c r="B2125" s="97" t="s">
        <v>776</v>
      </c>
      <c r="C2125" s="97" t="s">
        <v>2090</v>
      </c>
      <c r="D2125" s="96" t="s">
        <v>2245</v>
      </c>
      <c r="E2125" s="98">
        <v>645</v>
      </c>
      <c r="F2125" s="99">
        <v>0</v>
      </c>
      <c r="G2125" s="98">
        <v>645</v>
      </c>
      <c r="H2125" s="98">
        <v>12920</v>
      </c>
      <c r="I2125" s="99">
        <v>0</v>
      </c>
      <c r="J2125" s="98">
        <v>12920</v>
      </c>
      <c r="K2125" s="100">
        <v>4.9919999999999999E-2</v>
      </c>
      <c r="M2125">
        <f t="shared" si="66"/>
        <v>0</v>
      </c>
      <c r="N2125">
        <f t="shared" si="67"/>
        <v>0</v>
      </c>
    </row>
    <row r="2126" spans="1:14" x14ac:dyDescent="0.2">
      <c r="A2126" s="96">
        <v>330086</v>
      </c>
      <c r="B2126" s="97" t="s">
        <v>776</v>
      </c>
      <c r="C2126" s="97" t="s">
        <v>2090</v>
      </c>
      <c r="D2126" s="96" t="s">
        <v>2246</v>
      </c>
      <c r="E2126" s="98">
        <v>1547</v>
      </c>
      <c r="F2126" s="99">
        <v>44</v>
      </c>
      <c r="G2126" s="98">
        <v>1591</v>
      </c>
      <c r="H2126" s="98">
        <v>14152</v>
      </c>
      <c r="I2126" s="99">
        <v>989</v>
      </c>
      <c r="J2126" s="98">
        <v>15141</v>
      </c>
      <c r="K2126" s="100">
        <v>0.10508000000000001</v>
      </c>
      <c r="M2126">
        <f t="shared" si="66"/>
        <v>2.765556253928347E-2</v>
      </c>
      <c r="N2126">
        <f t="shared" si="67"/>
        <v>6.5319331616141604E-2</v>
      </c>
    </row>
    <row r="2127" spans="1:14" x14ac:dyDescent="0.2">
      <c r="A2127" s="96">
        <v>330088</v>
      </c>
      <c r="B2127" s="97" t="s">
        <v>776</v>
      </c>
      <c r="C2127" s="97" t="s">
        <v>2090</v>
      </c>
      <c r="D2127" s="96" t="s">
        <v>2247</v>
      </c>
      <c r="E2127" s="98">
        <v>339</v>
      </c>
      <c r="F2127" s="99">
        <v>0</v>
      </c>
      <c r="G2127" s="98">
        <v>339</v>
      </c>
      <c r="H2127" s="98">
        <v>6412</v>
      </c>
      <c r="I2127" s="99">
        <v>0</v>
      </c>
      <c r="J2127" s="98">
        <v>6412</v>
      </c>
      <c r="K2127" s="100">
        <v>5.287E-2</v>
      </c>
      <c r="M2127">
        <f t="shared" si="66"/>
        <v>0</v>
      </c>
      <c r="N2127">
        <f t="shared" si="67"/>
        <v>0</v>
      </c>
    </row>
    <row r="2128" spans="1:14" x14ac:dyDescent="0.2">
      <c r="A2128" s="96">
        <v>330090</v>
      </c>
      <c r="B2128" s="97" t="s">
        <v>776</v>
      </c>
      <c r="C2128" s="97" t="s">
        <v>2090</v>
      </c>
      <c r="D2128" s="96" t="s">
        <v>2248</v>
      </c>
      <c r="E2128" s="98">
        <v>1150</v>
      </c>
      <c r="F2128" s="99">
        <v>0</v>
      </c>
      <c r="G2128" s="98">
        <v>1150</v>
      </c>
      <c r="H2128" s="98">
        <v>24906</v>
      </c>
      <c r="I2128" s="99">
        <v>1910</v>
      </c>
      <c r="J2128" s="98">
        <v>26816</v>
      </c>
      <c r="K2128" s="100">
        <v>4.2880000000000001E-2</v>
      </c>
      <c r="M2128">
        <f t="shared" si="66"/>
        <v>0</v>
      </c>
      <c r="N2128">
        <f t="shared" si="67"/>
        <v>7.122613365155131E-2</v>
      </c>
    </row>
    <row r="2129" spans="1:14" x14ac:dyDescent="0.2">
      <c r="A2129" s="96">
        <v>330091</v>
      </c>
      <c r="B2129" s="97" t="s">
        <v>776</v>
      </c>
      <c r="C2129" s="97" t="s">
        <v>2090</v>
      </c>
      <c r="D2129" s="96" t="s">
        <v>2249</v>
      </c>
      <c r="E2129" s="98">
        <v>685</v>
      </c>
      <c r="F2129" s="99">
        <v>0</v>
      </c>
      <c r="G2129" s="98">
        <v>685</v>
      </c>
      <c r="H2129" s="98">
        <v>14870</v>
      </c>
      <c r="I2129" s="99">
        <v>12</v>
      </c>
      <c r="J2129" s="98">
        <v>14882</v>
      </c>
      <c r="K2129" s="100">
        <v>4.6030000000000001E-2</v>
      </c>
      <c r="M2129">
        <f t="shared" si="66"/>
        <v>0</v>
      </c>
      <c r="N2129">
        <f t="shared" si="67"/>
        <v>8.063432334363661E-4</v>
      </c>
    </row>
    <row r="2130" spans="1:14" x14ac:dyDescent="0.2">
      <c r="A2130" s="96">
        <v>330094</v>
      </c>
      <c r="B2130" s="97" t="s">
        <v>776</v>
      </c>
      <c r="C2130" s="97" t="s">
        <v>2090</v>
      </c>
      <c r="D2130" s="96" t="s">
        <v>2250</v>
      </c>
      <c r="E2130" s="98">
        <v>1284</v>
      </c>
      <c r="F2130" s="99">
        <v>16</v>
      </c>
      <c r="G2130" s="98">
        <v>1300</v>
      </c>
      <c r="H2130" s="98">
        <v>15737</v>
      </c>
      <c r="I2130" s="99">
        <v>1482</v>
      </c>
      <c r="J2130" s="98">
        <v>17219</v>
      </c>
      <c r="K2130" s="100">
        <v>7.5499999999999998E-2</v>
      </c>
      <c r="M2130">
        <f t="shared" si="66"/>
        <v>1.2307692307692308E-2</v>
      </c>
      <c r="N2130">
        <f t="shared" si="67"/>
        <v>8.6067715895232016E-2</v>
      </c>
    </row>
    <row r="2131" spans="1:14" x14ac:dyDescent="0.2">
      <c r="A2131" s="96">
        <v>330096</v>
      </c>
      <c r="B2131" s="97" t="s">
        <v>776</v>
      </c>
      <c r="C2131" s="97" t="s">
        <v>2090</v>
      </c>
      <c r="D2131" s="96" t="s">
        <v>2251</v>
      </c>
      <c r="E2131" s="98">
        <v>401</v>
      </c>
      <c r="F2131" s="99">
        <v>0</v>
      </c>
      <c r="G2131" s="98">
        <v>401</v>
      </c>
      <c r="H2131" s="98">
        <v>5318</v>
      </c>
      <c r="I2131" s="99">
        <v>0</v>
      </c>
      <c r="J2131" s="98">
        <v>5318</v>
      </c>
      <c r="K2131" s="100">
        <v>7.5399999999999995E-2</v>
      </c>
      <c r="M2131">
        <f t="shared" si="66"/>
        <v>0</v>
      </c>
      <c r="N2131">
        <f t="shared" si="67"/>
        <v>0</v>
      </c>
    </row>
    <row r="2132" spans="1:14" x14ac:dyDescent="0.2">
      <c r="A2132" s="96">
        <v>330100</v>
      </c>
      <c r="B2132" s="97" t="s">
        <v>776</v>
      </c>
      <c r="C2132" s="97" t="s">
        <v>2090</v>
      </c>
      <c r="D2132" s="96" t="s">
        <v>2252</v>
      </c>
      <c r="E2132" s="98">
        <v>203</v>
      </c>
      <c r="F2132" s="99">
        <v>59</v>
      </c>
      <c r="G2132" s="98">
        <v>262</v>
      </c>
      <c r="H2132" s="98">
        <v>537</v>
      </c>
      <c r="I2132" s="99">
        <v>330</v>
      </c>
      <c r="J2132" s="98">
        <v>867</v>
      </c>
      <c r="K2132" s="100">
        <v>0.30219000000000001</v>
      </c>
      <c r="M2132">
        <f t="shared" si="66"/>
        <v>0.22519083969465647</v>
      </c>
      <c r="N2132">
        <f t="shared" si="67"/>
        <v>0.38062283737024222</v>
      </c>
    </row>
    <row r="2133" spans="1:14" x14ac:dyDescent="0.2">
      <c r="A2133" s="96">
        <v>330101</v>
      </c>
      <c r="B2133" s="97" t="s">
        <v>776</v>
      </c>
      <c r="C2133" s="97" t="s">
        <v>2090</v>
      </c>
      <c r="D2133" s="96" t="s">
        <v>2253</v>
      </c>
      <c r="E2133" s="98">
        <v>33613</v>
      </c>
      <c r="F2133" s="99">
        <v>4193</v>
      </c>
      <c r="G2133" s="98">
        <v>37806</v>
      </c>
      <c r="H2133" s="98">
        <v>188205</v>
      </c>
      <c r="I2133" s="99">
        <v>31688</v>
      </c>
      <c r="J2133" s="98">
        <v>219893</v>
      </c>
      <c r="K2133" s="100">
        <v>0.17193</v>
      </c>
      <c r="M2133">
        <f t="shared" si="66"/>
        <v>0.11090832143046077</v>
      </c>
      <c r="N2133">
        <f t="shared" si="67"/>
        <v>0.14410645177427203</v>
      </c>
    </row>
    <row r="2134" spans="1:14" x14ac:dyDescent="0.2">
      <c r="A2134" s="96">
        <v>330102</v>
      </c>
      <c r="B2134" s="97" t="s">
        <v>776</v>
      </c>
      <c r="C2134" s="97" t="s">
        <v>2090</v>
      </c>
      <c r="D2134" s="96" t="s">
        <v>2254</v>
      </c>
      <c r="E2134" s="98">
        <v>724</v>
      </c>
      <c r="F2134" s="99">
        <v>0</v>
      </c>
      <c r="G2134" s="98">
        <v>724</v>
      </c>
      <c r="H2134" s="98">
        <v>15719</v>
      </c>
      <c r="I2134" s="99">
        <v>0</v>
      </c>
      <c r="J2134" s="98">
        <v>15719</v>
      </c>
      <c r="K2134" s="100">
        <v>4.6059999999999997E-2</v>
      </c>
      <c r="M2134">
        <f t="shared" si="66"/>
        <v>0</v>
      </c>
      <c r="N2134">
        <f t="shared" si="67"/>
        <v>0</v>
      </c>
    </row>
    <row r="2135" spans="1:14" x14ac:dyDescent="0.2">
      <c r="A2135" s="96">
        <v>330103</v>
      </c>
      <c r="B2135" s="97" t="s">
        <v>776</v>
      </c>
      <c r="C2135" s="97" t="s">
        <v>2090</v>
      </c>
      <c r="D2135" s="96" t="s">
        <v>2255</v>
      </c>
      <c r="E2135" s="98">
        <v>1513</v>
      </c>
      <c r="F2135" s="99">
        <v>10</v>
      </c>
      <c r="G2135" s="98">
        <v>1523</v>
      </c>
      <c r="H2135" s="98">
        <v>18074</v>
      </c>
      <c r="I2135" s="99">
        <v>1526</v>
      </c>
      <c r="J2135" s="98">
        <v>19600</v>
      </c>
      <c r="K2135" s="100">
        <v>7.7700000000000005E-2</v>
      </c>
      <c r="M2135">
        <f t="shared" si="66"/>
        <v>6.5659881812212741E-3</v>
      </c>
      <c r="N2135">
        <f t="shared" si="67"/>
        <v>7.7857142857142861E-2</v>
      </c>
    </row>
    <row r="2136" spans="1:14" x14ac:dyDescent="0.2">
      <c r="A2136" s="96">
        <v>330104</v>
      </c>
      <c r="B2136" s="97" t="s">
        <v>776</v>
      </c>
      <c r="C2136" s="97" t="s">
        <v>2090</v>
      </c>
      <c r="D2136" s="96" t="s">
        <v>2256</v>
      </c>
      <c r="E2136" s="98">
        <v>2090</v>
      </c>
      <c r="F2136" s="99">
        <v>0</v>
      </c>
      <c r="G2136" s="98">
        <v>2090</v>
      </c>
      <c r="H2136" s="98">
        <v>27652</v>
      </c>
      <c r="I2136" s="99">
        <v>0</v>
      </c>
      <c r="J2136" s="98">
        <v>27652</v>
      </c>
      <c r="K2136" s="100">
        <v>7.5579999999999994E-2</v>
      </c>
      <c r="M2136">
        <f t="shared" si="66"/>
        <v>0</v>
      </c>
      <c r="N2136">
        <f t="shared" si="67"/>
        <v>0</v>
      </c>
    </row>
    <row r="2137" spans="1:14" x14ac:dyDescent="0.2">
      <c r="A2137" s="96">
        <v>330106</v>
      </c>
      <c r="B2137" s="97" t="s">
        <v>776</v>
      </c>
      <c r="C2137" s="97" t="s">
        <v>2090</v>
      </c>
      <c r="D2137" s="96" t="s">
        <v>2257</v>
      </c>
      <c r="E2137" s="98">
        <v>7685</v>
      </c>
      <c r="F2137" s="99">
        <v>208</v>
      </c>
      <c r="G2137" s="98">
        <v>7893</v>
      </c>
      <c r="H2137" s="98">
        <v>126331</v>
      </c>
      <c r="I2137" s="99">
        <v>30760</v>
      </c>
      <c r="J2137" s="98">
        <v>157091</v>
      </c>
      <c r="K2137" s="100">
        <v>5.024E-2</v>
      </c>
      <c r="M2137">
        <f t="shared" si="66"/>
        <v>2.63524642087926E-2</v>
      </c>
      <c r="N2137">
        <f t="shared" si="67"/>
        <v>0.19581007186917138</v>
      </c>
    </row>
    <row r="2138" spans="1:14" x14ac:dyDescent="0.2">
      <c r="A2138" s="96">
        <v>330107</v>
      </c>
      <c r="B2138" s="97" t="s">
        <v>776</v>
      </c>
      <c r="C2138" s="97" t="s">
        <v>2090</v>
      </c>
      <c r="D2138" s="96" t="s">
        <v>2258</v>
      </c>
      <c r="E2138" s="98">
        <v>787</v>
      </c>
      <c r="F2138" s="99">
        <v>0</v>
      </c>
      <c r="G2138" s="98">
        <v>787</v>
      </c>
      <c r="H2138" s="98">
        <v>14401</v>
      </c>
      <c r="I2138" s="99">
        <v>1469</v>
      </c>
      <c r="J2138" s="98">
        <v>15870</v>
      </c>
      <c r="K2138" s="100">
        <v>4.9590000000000002E-2</v>
      </c>
      <c r="M2138">
        <f t="shared" si="66"/>
        <v>0</v>
      </c>
      <c r="N2138">
        <f t="shared" si="67"/>
        <v>9.2564587271581594E-2</v>
      </c>
    </row>
    <row r="2139" spans="1:14" x14ac:dyDescent="0.2">
      <c r="A2139" s="96">
        <v>330108</v>
      </c>
      <c r="B2139" s="97" t="s">
        <v>776</v>
      </c>
      <c r="C2139" s="97" t="s">
        <v>2090</v>
      </c>
      <c r="D2139" s="96" t="s">
        <v>2259</v>
      </c>
      <c r="E2139" s="98">
        <v>1237</v>
      </c>
      <c r="F2139" s="99">
        <v>7</v>
      </c>
      <c r="G2139" s="98">
        <v>1244</v>
      </c>
      <c r="H2139" s="98">
        <v>20168</v>
      </c>
      <c r="I2139" s="99">
        <v>1650</v>
      </c>
      <c r="J2139" s="98">
        <v>21818</v>
      </c>
      <c r="K2139" s="100">
        <v>5.7020000000000001E-2</v>
      </c>
      <c r="M2139">
        <f t="shared" si="66"/>
        <v>5.627009646302251E-3</v>
      </c>
      <c r="N2139">
        <f t="shared" si="67"/>
        <v>7.5625630213585107E-2</v>
      </c>
    </row>
    <row r="2140" spans="1:14" x14ac:dyDescent="0.2">
      <c r="A2140" s="96">
        <v>330111</v>
      </c>
      <c r="B2140" s="97" t="s">
        <v>776</v>
      </c>
      <c r="C2140" s="97" t="s">
        <v>2090</v>
      </c>
      <c r="D2140" s="96" t="s">
        <v>2260</v>
      </c>
      <c r="E2140" s="98">
        <v>68</v>
      </c>
      <c r="F2140" s="99">
        <v>0</v>
      </c>
      <c r="G2140" s="98">
        <v>68</v>
      </c>
      <c r="H2140" s="98">
        <v>2258</v>
      </c>
      <c r="I2140" s="99">
        <v>1190</v>
      </c>
      <c r="J2140" s="98">
        <v>3448</v>
      </c>
      <c r="K2140" s="100">
        <v>1.9720000000000001E-2</v>
      </c>
      <c r="M2140">
        <f t="shared" si="66"/>
        <v>0</v>
      </c>
      <c r="N2140">
        <f t="shared" si="67"/>
        <v>0.34512761020881672</v>
      </c>
    </row>
    <row r="2141" spans="1:14" x14ac:dyDescent="0.2">
      <c r="A2141" s="96">
        <v>330115</v>
      </c>
      <c r="B2141" s="97" t="s">
        <v>776</v>
      </c>
      <c r="C2141" s="97" t="s">
        <v>2090</v>
      </c>
      <c r="D2141" s="96" t="s">
        <v>2261</v>
      </c>
      <c r="E2141" s="98">
        <v>351</v>
      </c>
      <c r="F2141" s="99">
        <v>17</v>
      </c>
      <c r="G2141" s="98">
        <v>368</v>
      </c>
      <c r="H2141" s="98">
        <v>7391</v>
      </c>
      <c r="I2141" s="99">
        <v>758</v>
      </c>
      <c r="J2141" s="98">
        <v>8149</v>
      </c>
      <c r="K2141" s="100">
        <v>4.5159999999999999E-2</v>
      </c>
      <c r="M2141">
        <f t="shared" si="66"/>
        <v>4.619565217391304E-2</v>
      </c>
      <c r="N2141">
        <f t="shared" si="67"/>
        <v>9.3017548165419073E-2</v>
      </c>
    </row>
    <row r="2142" spans="1:14" x14ac:dyDescent="0.2">
      <c r="A2142" s="96">
        <v>330119</v>
      </c>
      <c r="B2142" s="97" t="s">
        <v>776</v>
      </c>
      <c r="C2142" s="97" t="s">
        <v>2090</v>
      </c>
      <c r="D2142" s="96" t="s">
        <v>2262</v>
      </c>
      <c r="E2142" s="98">
        <v>7237</v>
      </c>
      <c r="F2142" s="99">
        <v>867</v>
      </c>
      <c r="G2142" s="98">
        <v>8104</v>
      </c>
      <c r="H2142" s="98">
        <v>60281</v>
      </c>
      <c r="I2142" s="99">
        <v>20007</v>
      </c>
      <c r="J2142" s="98">
        <v>80288</v>
      </c>
      <c r="K2142" s="100">
        <v>0.10094</v>
      </c>
      <c r="M2142">
        <f t="shared" si="66"/>
        <v>0.10698420533070088</v>
      </c>
      <c r="N2142">
        <f t="shared" si="67"/>
        <v>0.24919041450777202</v>
      </c>
    </row>
    <row r="2143" spans="1:14" x14ac:dyDescent="0.2">
      <c r="A2143" s="96">
        <v>330125</v>
      </c>
      <c r="B2143" s="97" t="s">
        <v>776</v>
      </c>
      <c r="C2143" s="97" t="s">
        <v>2090</v>
      </c>
      <c r="D2143" s="96" t="s">
        <v>2263</v>
      </c>
      <c r="E2143" s="98">
        <v>5070</v>
      </c>
      <c r="F2143" s="99">
        <v>655</v>
      </c>
      <c r="G2143" s="98">
        <v>5725</v>
      </c>
      <c r="H2143" s="98">
        <v>47962</v>
      </c>
      <c r="I2143" s="99">
        <v>41121</v>
      </c>
      <c r="J2143" s="98">
        <v>89083</v>
      </c>
      <c r="K2143" s="100">
        <v>6.4269999999999994E-2</v>
      </c>
      <c r="M2143">
        <f t="shared" si="66"/>
        <v>0.11441048034934498</v>
      </c>
      <c r="N2143">
        <f t="shared" si="67"/>
        <v>0.46160322395967807</v>
      </c>
    </row>
    <row r="2144" spans="1:14" x14ac:dyDescent="0.2">
      <c r="A2144" s="96">
        <v>330126</v>
      </c>
      <c r="B2144" s="97" t="s">
        <v>1741</v>
      </c>
      <c r="C2144" s="97" t="s">
        <v>2090</v>
      </c>
      <c r="D2144" s="96" t="s">
        <v>2264</v>
      </c>
      <c r="E2144" s="98">
        <v>3049</v>
      </c>
      <c r="F2144" s="99">
        <v>0</v>
      </c>
      <c r="G2144" s="98">
        <v>3049</v>
      </c>
      <c r="H2144" s="98">
        <v>51370</v>
      </c>
      <c r="I2144" s="99">
        <v>0</v>
      </c>
      <c r="J2144" s="98">
        <v>51370</v>
      </c>
      <c r="K2144" s="100">
        <v>5.935E-2</v>
      </c>
      <c r="M2144">
        <f t="shared" si="66"/>
        <v>0</v>
      </c>
      <c r="N2144">
        <f t="shared" si="67"/>
        <v>0</v>
      </c>
    </row>
    <row r="2145" spans="1:14" x14ac:dyDescent="0.2">
      <c r="A2145" s="96">
        <v>330127</v>
      </c>
      <c r="B2145" s="97" t="s">
        <v>776</v>
      </c>
      <c r="C2145" s="97" t="s">
        <v>2090</v>
      </c>
      <c r="D2145" s="96" t="s">
        <v>2265</v>
      </c>
      <c r="E2145" s="98">
        <v>5023</v>
      </c>
      <c r="F2145" s="99">
        <v>1277</v>
      </c>
      <c r="G2145" s="98">
        <v>6300</v>
      </c>
      <c r="H2145" s="98">
        <v>17470</v>
      </c>
      <c r="I2145" s="99">
        <v>6562</v>
      </c>
      <c r="J2145" s="98">
        <v>24032</v>
      </c>
      <c r="K2145" s="100">
        <v>0.26214999999999999</v>
      </c>
      <c r="M2145">
        <f t="shared" si="66"/>
        <v>0.20269841269841271</v>
      </c>
      <c r="N2145">
        <f t="shared" si="67"/>
        <v>0.27305259653794939</v>
      </c>
    </row>
    <row r="2146" spans="1:14" x14ac:dyDescent="0.2">
      <c r="A2146" s="96">
        <v>330128</v>
      </c>
      <c r="B2146" s="97" t="s">
        <v>776</v>
      </c>
      <c r="C2146" s="97" t="s">
        <v>2090</v>
      </c>
      <c r="D2146" s="96" t="s">
        <v>2266</v>
      </c>
      <c r="E2146" s="98">
        <v>5395</v>
      </c>
      <c r="F2146" s="99">
        <v>1617</v>
      </c>
      <c r="G2146" s="98">
        <v>7012</v>
      </c>
      <c r="H2146" s="98">
        <v>18894</v>
      </c>
      <c r="I2146" s="99">
        <v>10113</v>
      </c>
      <c r="J2146" s="98">
        <v>29007</v>
      </c>
      <c r="K2146" s="100">
        <v>0.24173</v>
      </c>
      <c r="M2146">
        <f t="shared" si="66"/>
        <v>0.23060467769537935</v>
      </c>
      <c r="N2146">
        <f t="shared" si="67"/>
        <v>0.34863998345227015</v>
      </c>
    </row>
    <row r="2147" spans="1:14" x14ac:dyDescent="0.2">
      <c r="A2147" s="96">
        <v>330132</v>
      </c>
      <c r="B2147" s="97" t="s">
        <v>776</v>
      </c>
      <c r="C2147" s="97" t="s">
        <v>2090</v>
      </c>
      <c r="D2147" s="96" t="s">
        <v>2267</v>
      </c>
      <c r="E2147" s="98">
        <v>842</v>
      </c>
      <c r="F2147" s="99">
        <v>0</v>
      </c>
      <c r="G2147" s="98">
        <v>842</v>
      </c>
      <c r="H2147" s="98">
        <v>5498</v>
      </c>
      <c r="I2147" s="99">
        <v>1821</v>
      </c>
      <c r="J2147" s="98">
        <v>7319</v>
      </c>
      <c r="K2147" s="100">
        <v>0.11504</v>
      </c>
      <c r="M2147">
        <f t="shared" si="66"/>
        <v>0</v>
      </c>
      <c r="N2147">
        <f t="shared" si="67"/>
        <v>0.24880448148654188</v>
      </c>
    </row>
    <row r="2148" spans="1:14" x14ac:dyDescent="0.2">
      <c r="A2148" s="96">
        <v>330133</v>
      </c>
      <c r="B2148" s="97" t="s">
        <v>776</v>
      </c>
      <c r="C2148" s="97" t="s">
        <v>2090</v>
      </c>
      <c r="D2148" s="96" t="s">
        <v>2268</v>
      </c>
      <c r="E2148" s="98">
        <v>5380</v>
      </c>
      <c r="F2148" s="99">
        <v>224</v>
      </c>
      <c r="G2148" s="98">
        <v>5604</v>
      </c>
      <c r="H2148" s="98">
        <v>21310</v>
      </c>
      <c r="I2148" s="99">
        <v>3045</v>
      </c>
      <c r="J2148" s="98">
        <v>24355</v>
      </c>
      <c r="K2148" s="100">
        <v>0.2301</v>
      </c>
      <c r="M2148">
        <f t="shared" si="66"/>
        <v>3.9971448965024983E-2</v>
      </c>
      <c r="N2148">
        <f t="shared" si="67"/>
        <v>0.12502566208170807</v>
      </c>
    </row>
    <row r="2149" spans="1:14" x14ac:dyDescent="0.2">
      <c r="A2149" s="96">
        <v>330135</v>
      </c>
      <c r="B2149" s="97" t="s">
        <v>776</v>
      </c>
      <c r="C2149" s="97" t="s">
        <v>2090</v>
      </c>
      <c r="D2149" s="96" t="s">
        <v>2269</v>
      </c>
      <c r="E2149" s="98">
        <v>690</v>
      </c>
      <c r="F2149" s="99">
        <v>0</v>
      </c>
      <c r="G2149" s="98">
        <v>690</v>
      </c>
      <c r="H2149" s="98">
        <v>10536</v>
      </c>
      <c r="I2149" s="99">
        <v>0</v>
      </c>
      <c r="J2149" s="98">
        <v>10536</v>
      </c>
      <c r="K2149" s="100">
        <v>6.5490000000000007E-2</v>
      </c>
      <c r="M2149">
        <f t="shared" si="66"/>
        <v>0</v>
      </c>
      <c r="N2149">
        <f t="shared" si="67"/>
        <v>0</v>
      </c>
    </row>
    <row r="2150" spans="1:14" x14ac:dyDescent="0.2">
      <c r="A2150" s="96">
        <v>330136</v>
      </c>
      <c r="B2150" s="97" t="s">
        <v>776</v>
      </c>
      <c r="C2150" s="97" t="s">
        <v>2090</v>
      </c>
      <c r="D2150" s="96" t="s">
        <v>2270</v>
      </c>
      <c r="E2150" s="98">
        <v>1194</v>
      </c>
      <c r="F2150" s="99">
        <v>6</v>
      </c>
      <c r="G2150" s="98">
        <v>1200</v>
      </c>
      <c r="H2150" s="98">
        <v>21492</v>
      </c>
      <c r="I2150" s="99">
        <v>1356</v>
      </c>
      <c r="J2150" s="98">
        <v>22848</v>
      </c>
      <c r="K2150" s="100">
        <v>5.2519999999999997E-2</v>
      </c>
      <c r="M2150">
        <f t="shared" si="66"/>
        <v>5.0000000000000001E-3</v>
      </c>
      <c r="N2150">
        <f t="shared" si="67"/>
        <v>5.9348739495798317E-2</v>
      </c>
    </row>
    <row r="2151" spans="1:14" x14ac:dyDescent="0.2">
      <c r="A2151" s="96">
        <v>330140</v>
      </c>
      <c r="B2151" s="97" t="s">
        <v>776</v>
      </c>
      <c r="C2151" s="97" t="s">
        <v>2090</v>
      </c>
      <c r="D2151" s="96" t="s">
        <v>2271</v>
      </c>
      <c r="E2151" s="98">
        <v>4075</v>
      </c>
      <c r="F2151" s="99">
        <v>92</v>
      </c>
      <c r="G2151" s="98">
        <v>4167</v>
      </c>
      <c r="H2151" s="98">
        <v>66847</v>
      </c>
      <c r="I2151" s="99">
        <v>4402</v>
      </c>
      <c r="J2151" s="98">
        <v>71249</v>
      </c>
      <c r="K2151" s="100">
        <v>5.849E-2</v>
      </c>
      <c r="M2151">
        <f t="shared" si="66"/>
        <v>2.2078233741300697E-2</v>
      </c>
      <c r="N2151">
        <f t="shared" si="67"/>
        <v>6.1783323274712629E-2</v>
      </c>
    </row>
    <row r="2152" spans="1:14" x14ac:dyDescent="0.2">
      <c r="A2152" s="96">
        <v>330141</v>
      </c>
      <c r="B2152" s="97" t="s">
        <v>776</v>
      </c>
      <c r="C2152" s="97" t="s">
        <v>2090</v>
      </c>
      <c r="D2152" s="96" t="s">
        <v>2272</v>
      </c>
      <c r="E2152" s="98">
        <v>3471</v>
      </c>
      <c r="F2152" s="99">
        <v>13</v>
      </c>
      <c r="G2152" s="98">
        <v>3484</v>
      </c>
      <c r="H2152" s="98">
        <v>46492</v>
      </c>
      <c r="I2152" s="99">
        <v>4680</v>
      </c>
      <c r="J2152" s="98">
        <v>51172</v>
      </c>
      <c r="K2152" s="100">
        <v>6.8080000000000002E-2</v>
      </c>
      <c r="M2152">
        <f t="shared" si="66"/>
        <v>3.7313432835820895E-3</v>
      </c>
      <c r="N2152">
        <f t="shared" si="67"/>
        <v>9.1456265145001173E-2</v>
      </c>
    </row>
    <row r="2153" spans="1:14" x14ac:dyDescent="0.2">
      <c r="A2153" s="96">
        <v>330144</v>
      </c>
      <c r="B2153" s="97" t="s">
        <v>776</v>
      </c>
      <c r="C2153" s="97" t="s">
        <v>2090</v>
      </c>
      <c r="D2153" s="96" t="s">
        <v>2273</v>
      </c>
      <c r="E2153" s="98">
        <v>314</v>
      </c>
      <c r="F2153" s="99">
        <v>0</v>
      </c>
      <c r="G2153" s="98">
        <v>314</v>
      </c>
      <c r="H2153" s="98">
        <v>3182</v>
      </c>
      <c r="I2153" s="99">
        <v>0</v>
      </c>
      <c r="J2153" s="98">
        <v>3182</v>
      </c>
      <c r="K2153" s="100">
        <v>9.8680000000000004E-2</v>
      </c>
      <c r="M2153">
        <f t="shared" si="66"/>
        <v>0</v>
      </c>
      <c r="N2153">
        <f t="shared" si="67"/>
        <v>0</v>
      </c>
    </row>
    <row r="2154" spans="1:14" x14ac:dyDescent="0.2">
      <c r="A2154" s="96">
        <v>330151</v>
      </c>
      <c r="B2154" s="97" t="s">
        <v>776</v>
      </c>
      <c r="C2154" s="97" t="s">
        <v>2090</v>
      </c>
      <c r="D2154" s="96" t="s">
        <v>2274</v>
      </c>
      <c r="E2154" s="98">
        <v>330</v>
      </c>
      <c r="F2154" s="99">
        <v>5</v>
      </c>
      <c r="G2154" s="98">
        <v>335</v>
      </c>
      <c r="H2154" s="98">
        <v>5165</v>
      </c>
      <c r="I2154" s="99">
        <v>398</v>
      </c>
      <c r="J2154" s="98">
        <v>5563</v>
      </c>
      <c r="K2154" s="100">
        <v>6.0220000000000003E-2</v>
      </c>
      <c r="M2154">
        <f t="shared" si="66"/>
        <v>1.4925373134328358E-2</v>
      </c>
      <c r="N2154">
        <f t="shared" si="67"/>
        <v>7.1544130864641384E-2</v>
      </c>
    </row>
    <row r="2155" spans="1:14" x14ac:dyDescent="0.2">
      <c r="A2155" s="96">
        <v>330152</v>
      </c>
      <c r="B2155" s="97" t="s">
        <v>776</v>
      </c>
      <c r="C2155" s="97" t="s">
        <v>2090</v>
      </c>
      <c r="D2155" s="96" t="s">
        <v>2275</v>
      </c>
      <c r="E2155" s="98">
        <v>5194</v>
      </c>
      <c r="F2155" s="99">
        <v>884</v>
      </c>
      <c r="G2155" s="98">
        <v>6078</v>
      </c>
      <c r="H2155" s="98">
        <v>23313</v>
      </c>
      <c r="I2155" s="99">
        <v>10501</v>
      </c>
      <c r="J2155" s="98">
        <v>33814</v>
      </c>
      <c r="K2155" s="100">
        <v>0.17974999999999999</v>
      </c>
      <c r="M2155">
        <f t="shared" si="66"/>
        <v>0.14544257979598552</v>
      </c>
      <c r="N2155">
        <f t="shared" si="67"/>
        <v>0.31055184243212869</v>
      </c>
    </row>
    <row r="2156" spans="1:14" x14ac:dyDescent="0.2">
      <c r="A2156" s="96">
        <v>330153</v>
      </c>
      <c r="B2156" s="97" t="s">
        <v>776</v>
      </c>
      <c r="C2156" s="97" t="s">
        <v>2090</v>
      </c>
      <c r="D2156" s="96" t="s">
        <v>2276</v>
      </c>
      <c r="E2156" s="98">
        <v>1282</v>
      </c>
      <c r="F2156" s="99">
        <v>111</v>
      </c>
      <c r="G2156" s="98">
        <v>1393</v>
      </c>
      <c r="H2156" s="98">
        <v>32145</v>
      </c>
      <c r="I2156" s="99">
        <v>6983</v>
      </c>
      <c r="J2156" s="98">
        <v>39128</v>
      </c>
      <c r="K2156" s="100">
        <v>3.56E-2</v>
      </c>
      <c r="M2156">
        <f t="shared" si="66"/>
        <v>7.9684134960516864E-2</v>
      </c>
      <c r="N2156">
        <f t="shared" si="67"/>
        <v>0.17846554896749131</v>
      </c>
    </row>
    <row r="2157" spans="1:14" x14ac:dyDescent="0.2">
      <c r="A2157" s="96">
        <v>330154</v>
      </c>
      <c r="B2157" s="97" t="s">
        <v>776</v>
      </c>
      <c r="C2157" s="97" t="s">
        <v>2090</v>
      </c>
      <c r="D2157" s="96" t="s">
        <v>2277</v>
      </c>
      <c r="E2157" s="98">
        <v>5301</v>
      </c>
      <c r="F2157" s="99">
        <v>0</v>
      </c>
      <c r="G2157" s="98">
        <v>5301</v>
      </c>
      <c r="H2157" s="98">
        <v>55215</v>
      </c>
      <c r="I2157" s="99">
        <v>0</v>
      </c>
      <c r="J2157" s="98">
        <v>55215</v>
      </c>
      <c r="K2157" s="100">
        <v>9.6009999999999998E-2</v>
      </c>
      <c r="M2157">
        <f t="shared" si="66"/>
        <v>0</v>
      </c>
      <c r="N2157">
        <f t="shared" si="67"/>
        <v>0</v>
      </c>
    </row>
    <row r="2158" spans="1:14" x14ac:dyDescent="0.2">
      <c r="A2158" s="96">
        <v>330157</v>
      </c>
      <c r="B2158" s="97" t="s">
        <v>776</v>
      </c>
      <c r="C2158" s="97" t="s">
        <v>2090</v>
      </c>
      <c r="D2158" s="96" t="s">
        <v>2278</v>
      </c>
      <c r="E2158" s="98">
        <v>1360</v>
      </c>
      <c r="F2158" s="99">
        <v>26</v>
      </c>
      <c r="G2158" s="98">
        <v>1386</v>
      </c>
      <c r="H2158" s="98">
        <v>21363</v>
      </c>
      <c r="I2158" s="99">
        <v>1285</v>
      </c>
      <c r="J2158" s="98">
        <v>22648</v>
      </c>
      <c r="K2158" s="100">
        <v>6.1199999999999997E-2</v>
      </c>
      <c r="M2158">
        <f t="shared" si="66"/>
        <v>1.875901875901876E-2</v>
      </c>
      <c r="N2158">
        <f t="shared" si="67"/>
        <v>5.6737901801483574E-2</v>
      </c>
    </row>
    <row r="2159" spans="1:14" x14ac:dyDescent="0.2">
      <c r="A2159" s="96">
        <v>330158</v>
      </c>
      <c r="B2159" s="97" t="s">
        <v>776</v>
      </c>
      <c r="C2159" s="97" t="s">
        <v>2090</v>
      </c>
      <c r="D2159" s="96" t="s">
        <v>2279</v>
      </c>
      <c r="E2159" s="98">
        <v>2405</v>
      </c>
      <c r="F2159" s="99">
        <v>0</v>
      </c>
      <c r="G2159" s="98">
        <v>2405</v>
      </c>
      <c r="H2159" s="98">
        <v>37135</v>
      </c>
      <c r="I2159" s="99">
        <v>0</v>
      </c>
      <c r="J2159" s="98">
        <v>37135</v>
      </c>
      <c r="K2159" s="100">
        <v>6.4759999999999998E-2</v>
      </c>
      <c r="M2159">
        <f t="shared" si="66"/>
        <v>0</v>
      </c>
      <c r="N2159">
        <f t="shared" si="67"/>
        <v>0</v>
      </c>
    </row>
    <row r="2160" spans="1:14" x14ac:dyDescent="0.2">
      <c r="A2160" s="96">
        <v>330159</v>
      </c>
      <c r="B2160" s="97" t="s">
        <v>776</v>
      </c>
      <c r="C2160" s="97" t="s">
        <v>2090</v>
      </c>
      <c r="D2160" s="96" t="s">
        <v>2280</v>
      </c>
      <c r="E2160" s="98">
        <v>1090</v>
      </c>
      <c r="F2160" s="99">
        <v>11</v>
      </c>
      <c r="G2160" s="98">
        <v>1101</v>
      </c>
      <c r="H2160" s="98">
        <v>22166</v>
      </c>
      <c r="I2160" s="99">
        <v>1116</v>
      </c>
      <c r="J2160" s="98">
        <v>23282</v>
      </c>
      <c r="K2160" s="100">
        <v>4.7289999999999999E-2</v>
      </c>
      <c r="M2160">
        <f t="shared" si="66"/>
        <v>9.9909173478655768E-3</v>
      </c>
      <c r="N2160">
        <f t="shared" si="67"/>
        <v>4.7934026286401511E-2</v>
      </c>
    </row>
    <row r="2161" spans="1:14" x14ac:dyDescent="0.2">
      <c r="A2161" s="96">
        <v>330160</v>
      </c>
      <c r="B2161" s="97" t="s">
        <v>776</v>
      </c>
      <c r="C2161" s="97" t="s">
        <v>2090</v>
      </c>
      <c r="D2161" s="96" t="s">
        <v>2281</v>
      </c>
      <c r="E2161" s="98">
        <v>7042</v>
      </c>
      <c r="F2161" s="99">
        <v>665</v>
      </c>
      <c r="G2161" s="98">
        <v>7707</v>
      </c>
      <c r="H2161" s="98">
        <v>53194</v>
      </c>
      <c r="I2161" s="99">
        <v>34576</v>
      </c>
      <c r="J2161" s="98">
        <v>87770</v>
      </c>
      <c r="K2161" s="100">
        <v>8.7809999999999999E-2</v>
      </c>
      <c r="M2161">
        <f t="shared" si="66"/>
        <v>8.6285195277020887E-2</v>
      </c>
      <c r="N2161">
        <f t="shared" si="67"/>
        <v>0.39393870342941778</v>
      </c>
    </row>
    <row r="2162" spans="1:14" x14ac:dyDescent="0.2">
      <c r="A2162" s="96">
        <v>330162</v>
      </c>
      <c r="B2162" s="97" t="s">
        <v>776</v>
      </c>
      <c r="C2162" s="97" t="s">
        <v>2090</v>
      </c>
      <c r="D2162" s="96" t="s">
        <v>2282</v>
      </c>
      <c r="E2162" s="98">
        <v>475</v>
      </c>
      <c r="F2162" s="99">
        <v>0</v>
      </c>
      <c r="G2162" s="98">
        <v>475</v>
      </c>
      <c r="H2162" s="98">
        <v>17848</v>
      </c>
      <c r="I2162" s="99">
        <v>2477</v>
      </c>
      <c r="J2162" s="98">
        <v>20325</v>
      </c>
      <c r="K2162" s="100">
        <v>2.3369999999999998E-2</v>
      </c>
      <c r="M2162">
        <f t="shared" si="66"/>
        <v>0</v>
      </c>
      <c r="N2162">
        <f t="shared" si="67"/>
        <v>0.12186961869618697</v>
      </c>
    </row>
    <row r="2163" spans="1:14" x14ac:dyDescent="0.2">
      <c r="A2163" s="96">
        <v>330163</v>
      </c>
      <c r="B2163" s="97" t="s">
        <v>776</v>
      </c>
      <c r="C2163" s="97" t="s">
        <v>2090</v>
      </c>
      <c r="D2163" s="96" t="s">
        <v>2283</v>
      </c>
      <c r="E2163" s="98">
        <v>862</v>
      </c>
      <c r="F2163" s="99">
        <v>3</v>
      </c>
      <c r="G2163" s="98">
        <v>865</v>
      </c>
      <c r="H2163" s="98">
        <v>9745</v>
      </c>
      <c r="I2163" s="99">
        <v>147</v>
      </c>
      <c r="J2163" s="98">
        <v>9892</v>
      </c>
      <c r="K2163" s="100">
        <v>8.7440000000000004E-2</v>
      </c>
      <c r="M2163">
        <f t="shared" si="66"/>
        <v>3.4682080924855491E-3</v>
      </c>
      <c r="N2163">
        <f t="shared" si="67"/>
        <v>1.4860493327941772E-2</v>
      </c>
    </row>
    <row r="2164" spans="1:14" x14ac:dyDescent="0.2">
      <c r="A2164" s="96">
        <v>330164</v>
      </c>
      <c r="B2164" s="97" t="s">
        <v>776</v>
      </c>
      <c r="C2164" s="97" t="s">
        <v>2090</v>
      </c>
      <c r="D2164" s="96" t="s">
        <v>2284</v>
      </c>
      <c r="E2164" s="98">
        <v>2577</v>
      </c>
      <c r="F2164" s="99">
        <v>65</v>
      </c>
      <c r="G2164" s="98">
        <v>2642</v>
      </c>
      <c r="H2164" s="98">
        <v>27478</v>
      </c>
      <c r="I2164" s="99">
        <v>15127</v>
      </c>
      <c r="J2164" s="98">
        <v>42605</v>
      </c>
      <c r="K2164" s="100">
        <v>6.2010000000000003E-2</v>
      </c>
      <c r="M2164">
        <f t="shared" si="66"/>
        <v>2.4602573807721424E-2</v>
      </c>
      <c r="N2164">
        <f t="shared" si="67"/>
        <v>0.35505222391738062</v>
      </c>
    </row>
    <row r="2165" spans="1:14" x14ac:dyDescent="0.2">
      <c r="A2165" s="96">
        <v>330166</v>
      </c>
      <c r="B2165" s="97" t="s">
        <v>2285</v>
      </c>
      <c r="C2165" s="97" t="s">
        <v>2090</v>
      </c>
      <c r="D2165" s="96" t="s">
        <v>2286</v>
      </c>
      <c r="E2165" s="98">
        <v>26</v>
      </c>
      <c r="F2165" s="99">
        <v>0</v>
      </c>
      <c r="G2165" s="98">
        <v>26</v>
      </c>
      <c r="H2165" s="98">
        <v>979</v>
      </c>
      <c r="I2165" s="99">
        <v>104</v>
      </c>
      <c r="J2165" s="98">
        <v>1083</v>
      </c>
      <c r="K2165" s="100">
        <v>2.401E-2</v>
      </c>
      <c r="M2165">
        <f t="shared" si="66"/>
        <v>0</v>
      </c>
      <c r="N2165">
        <f t="shared" si="67"/>
        <v>9.6029547553093259E-2</v>
      </c>
    </row>
    <row r="2166" spans="1:14" x14ac:dyDescent="0.2">
      <c r="A2166" s="96">
        <v>330167</v>
      </c>
      <c r="B2166" s="97" t="s">
        <v>776</v>
      </c>
      <c r="C2166" s="97" t="s">
        <v>2090</v>
      </c>
      <c r="D2166" s="96" t="s">
        <v>2287</v>
      </c>
      <c r="E2166" s="98">
        <v>3493</v>
      </c>
      <c r="F2166" s="99">
        <v>128</v>
      </c>
      <c r="G2166" s="98">
        <v>3621</v>
      </c>
      <c r="H2166" s="98">
        <v>78759</v>
      </c>
      <c r="I2166" s="99">
        <v>17142</v>
      </c>
      <c r="J2166" s="98">
        <v>95901</v>
      </c>
      <c r="K2166" s="100">
        <v>3.7760000000000002E-2</v>
      </c>
      <c r="M2166">
        <f t="shared" si="66"/>
        <v>3.5349351008008838E-2</v>
      </c>
      <c r="N2166">
        <f t="shared" si="67"/>
        <v>0.17874683267119218</v>
      </c>
    </row>
    <row r="2167" spans="1:14" x14ac:dyDescent="0.2">
      <c r="A2167" s="96">
        <v>330169</v>
      </c>
      <c r="B2167" s="97" t="s">
        <v>776</v>
      </c>
      <c r="C2167" s="97" t="s">
        <v>2090</v>
      </c>
      <c r="D2167" s="96" t="s">
        <v>2288</v>
      </c>
      <c r="E2167" s="98">
        <v>25485</v>
      </c>
      <c r="F2167" s="99">
        <v>2689</v>
      </c>
      <c r="G2167" s="98">
        <v>28174</v>
      </c>
      <c r="H2167" s="98">
        <v>90408</v>
      </c>
      <c r="I2167" s="99">
        <v>28030</v>
      </c>
      <c r="J2167" s="98">
        <v>118438</v>
      </c>
      <c r="K2167" s="100">
        <v>0.23788000000000001</v>
      </c>
      <c r="M2167">
        <f t="shared" si="66"/>
        <v>9.5442606658621421E-2</v>
      </c>
      <c r="N2167">
        <f t="shared" si="67"/>
        <v>0.23666390854286631</v>
      </c>
    </row>
    <row r="2168" spans="1:14" x14ac:dyDescent="0.2">
      <c r="A2168" s="96">
        <v>330175</v>
      </c>
      <c r="B2168" s="97" t="s">
        <v>776</v>
      </c>
      <c r="C2168" s="97" t="s">
        <v>2090</v>
      </c>
      <c r="D2168" s="96" t="s">
        <v>2289</v>
      </c>
      <c r="E2168" s="98">
        <v>970</v>
      </c>
      <c r="F2168" s="99">
        <v>0</v>
      </c>
      <c r="G2168" s="98">
        <v>970</v>
      </c>
      <c r="H2168" s="98">
        <v>12398</v>
      </c>
      <c r="I2168" s="99">
        <v>3</v>
      </c>
      <c r="J2168" s="98">
        <v>12401</v>
      </c>
      <c r="K2168" s="100">
        <v>7.8219999999999998E-2</v>
      </c>
      <c r="M2168">
        <f t="shared" si="66"/>
        <v>0</v>
      </c>
      <c r="N2168">
        <f t="shared" si="67"/>
        <v>2.4191597451818402E-4</v>
      </c>
    </row>
    <row r="2169" spans="1:14" x14ac:dyDescent="0.2">
      <c r="A2169" s="96">
        <v>330177</v>
      </c>
      <c r="B2169" s="97" t="s">
        <v>776</v>
      </c>
      <c r="C2169" s="97" t="s">
        <v>2090</v>
      </c>
      <c r="D2169" s="96" t="s">
        <v>2290</v>
      </c>
      <c r="E2169" s="98">
        <v>230</v>
      </c>
      <c r="F2169" s="99">
        <v>0</v>
      </c>
      <c r="G2169" s="98">
        <v>230</v>
      </c>
      <c r="H2169" s="98">
        <v>1965</v>
      </c>
      <c r="I2169" s="99">
        <v>0</v>
      </c>
      <c r="J2169" s="98">
        <v>1965</v>
      </c>
      <c r="K2169" s="100">
        <v>0.11705</v>
      </c>
      <c r="M2169">
        <f t="shared" si="66"/>
        <v>0</v>
      </c>
      <c r="N2169">
        <f t="shared" si="67"/>
        <v>0</v>
      </c>
    </row>
    <row r="2170" spans="1:14" x14ac:dyDescent="0.2">
      <c r="A2170" s="96">
        <v>330180</v>
      </c>
      <c r="B2170" s="97" t="s">
        <v>776</v>
      </c>
      <c r="C2170" s="97" t="s">
        <v>2090</v>
      </c>
      <c r="D2170" s="96" t="s">
        <v>1434</v>
      </c>
      <c r="E2170" s="98">
        <v>1407</v>
      </c>
      <c r="F2170" s="99">
        <v>51</v>
      </c>
      <c r="G2170" s="98">
        <v>1458</v>
      </c>
      <c r="H2170" s="98">
        <v>17758</v>
      </c>
      <c r="I2170" s="99">
        <v>2880</v>
      </c>
      <c r="J2170" s="98">
        <v>20638</v>
      </c>
      <c r="K2170" s="100">
        <v>7.0650000000000004E-2</v>
      </c>
      <c r="M2170">
        <f t="shared" si="66"/>
        <v>3.4979423868312758E-2</v>
      </c>
      <c r="N2170">
        <f t="shared" si="67"/>
        <v>0.13954840585328035</v>
      </c>
    </row>
    <row r="2171" spans="1:14" x14ac:dyDescent="0.2">
      <c r="A2171" s="96">
        <v>330181</v>
      </c>
      <c r="B2171" s="97" t="s">
        <v>776</v>
      </c>
      <c r="C2171" s="97" t="s">
        <v>2090</v>
      </c>
      <c r="D2171" s="96" t="s">
        <v>2291</v>
      </c>
      <c r="E2171" s="98">
        <v>716</v>
      </c>
      <c r="F2171" s="99">
        <v>42</v>
      </c>
      <c r="G2171" s="98">
        <v>758</v>
      </c>
      <c r="H2171" s="98">
        <v>27702</v>
      </c>
      <c r="I2171" s="99">
        <v>6001</v>
      </c>
      <c r="J2171" s="98">
        <v>33703</v>
      </c>
      <c r="K2171" s="100">
        <v>2.249E-2</v>
      </c>
      <c r="M2171">
        <f t="shared" si="66"/>
        <v>5.5408970976253295E-2</v>
      </c>
      <c r="N2171">
        <f t="shared" si="67"/>
        <v>0.17805536599115807</v>
      </c>
    </row>
    <row r="2172" spans="1:14" x14ac:dyDescent="0.2">
      <c r="A2172" s="96">
        <v>330182</v>
      </c>
      <c r="B2172" s="97" t="s">
        <v>776</v>
      </c>
      <c r="C2172" s="97" t="s">
        <v>2090</v>
      </c>
      <c r="D2172" s="96" t="s">
        <v>2292</v>
      </c>
      <c r="E2172" s="98">
        <v>1966</v>
      </c>
      <c r="F2172" s="99">
        <v>73</v>
      </c>
      <c r="G2172" s="98">
        <v>2039</v>
      </c>
      <c r="H2172" s="98">
        <v>67017</v>
      </c>
      <c r="I2172" s="99">
        <v>9199</v>
      </c>
      <c r="J2172" s="98">
        <v>76216</v>
      </c>
      <c r="K2172" s="100">
        <v>2.6749999999999999E-2</v>
      </c>
      <c r="M2172">
        <f t="shared" si="66"/>
        <v>3.5801863658656202E-2</v>
      </c>
      <c r="N2172">
        <f t="shared" si="67"/>
        <v>0.12069644169203317</v>
      </c>
    </row>
    <row r="2173" spans="1:14" x14ac:dyDescent="0.2">
      <c r="A2173" s="96">
        <v>330184</v>
      </c>
      <c r="B2173" s="97" t="s">
        <v>776</v>
      </c>
      <c r="C2173" s="97" t="s">
        <v>2090</v>
      </c>
      <c r="D2173" s="96" t="s">
        <v>2293</v>
      </c>
      <c r="E2173" s="98">
        <v>1804</v>
      </c>
      <c r="F2173" s="99">
        <v>24</v>
      </c>
      <c r="G2173" s="98">
        <v>1828</v>
      </c>
      <c r="H2173" s="98">
        <v>20622</v>
      </c>
      <c r="I2173" s="99">
        <v>2807</v>
      </c>
      <c r="J2173" s="98">
        <v>23429</v>
      </c>
      <c r="K2173" s="100">
        <v>7.8020000000000006E-2</v>
      </c>
      <c r="M2173">
        <f t="shared" si="66"/>
        <v>1.3129102844638949E-2</v>
      </c>
      <c r="N2173">
        <f t="shared" si="67"/>
        <v>0.11980878398565879</v>
      </c>
    </row>
    <row r="2174" spans="1:14" x14ac:dyDescent="0.2">
      <c r="A2174" s="96">
        <v>330185</v>
      </c>
      <c r="B2174" s="97" t="s">
        <v>776</v>
      </c>
      <c r="C2174" s="97" t="s">
        <v>2090</v>
      </c>
      <c r="D2174" s="96" t="s">
        <v>2294</v>
      </c>
      <c r="E2174" s="98">
        <v>1388</v>
      </c>
      <c r="F2174" s="99">
        <v>0</v>
      </c>
      <c r="G2174" s="98">
        <v>1388</v>
      </c>
      <c r="H2174" s="98">
        <v>39528</v>
      </c>
      <c r="I2174" s="99">
        <v>0</v>
      </c>
      <c r="J2174" s="98">
        <v>39528</v>
      </c>
      <c r="K2174" s="100">
        <v>3.5110000000000002E-2</v>
      </c>
      <c r="M2174">
        <f t="shared" si="66"/>
        <v>0</v>
      </c>
      <c r="N2174">
        <f t="shared" si="67"/>
        <v>0</v>
      </c>
    </row>
    <row r="2175" spans="1:14" x14ac:dyDescent="0.2">
      <c r="A2175" s="96">
        <v>330188</v>
      </c>
      <c r="B2175" s="97" t="s">
        <v>776</v>
      </c>
      <c r="C2175" s="97" t="s">
        <v>2090</v>
      </c>
      <c r="D2175" s="96" t="s">
        <v>2295</v>
      </c>
      <c r="E2175" s="98">
        <v>934</v>
      </c>
      <c r="F2175" s="99">
        <v>0</v>
      </c>
      <c r="G2175" s="98">
        <v>934</v>
      </c>
      <c r="H2175" s="98">
        <v>14760</v>
      </c>
      <c r="I2175" s="99">
        <v>0</v>
      </c>
      <c r="J2175" s="98">
        <v>14760</v>
      </c>
      <c r="K2175" s="100">
        <v>6.3280000000000003E-2</v>
      </c>
      <c r="M2175">
        <f t="shared" si="66"/>
        <v>0</v>
      </c>
      <c r="N2175">
        <f t="shared" si="67"/>
        <v>0</v>
      </c>
    </row>
    <row r="2176" spans="1:14" x14ac:dyDescent="0.2">
      <c r="A2176" s="96">
        <v>330189</v>
      </c>
      <c r="B2176" s="97" t="s">
        <v>776</v>
      </c>
      <c r="C2176" s="97" t="s">
        <v>2090</v>
      </c>
      <c r="D2176" s="96" t="s">
        <v>2296</v>
      </c>
      <c r="E2176" s="98">
        <v>1</v>
      </c>
      <c r="F2176" s="99">
        <v>0</v>
      </c>
      <c r="G2176" s="98">
        <v>1</v>
      </c>
      <c r="H2176" s="98">
        <v>11</v>
      </c>
      <c r="I2176" s="99">
        <v>0</v>
      </c>
      <c r="J2176" s="98">
        <v>11</v>
      </c>
      <c r="K2176" s="100">
        <v>9.0910000000000005E-2</v>
      </c>
      <c r="M2176">
        <f t="shared" si="66"/>
        <v>0</v>
      </c>
      <c r="N2176">
        <f t="shared" si="67"/>
        <v>0</v>
      </c>
    </row>
    <row r="2177" spans="1:14" x14ac:dyDescent="0.2">
      <c r="A2177" s="96">
        <v>330191</v>
      </c>
      <c r="B2177" s="97" t="s">
        <v>776</v>
      </c>
      <c r="C2177" s="97" t="s">
        <v>2090</v>
      </c>
      <c r="D2177" s="96" t="s">
        <v>2297</v>
      </c>
      <c r="E2177" s="98">
        <v>2828</v>
      </c>
      <c r="F2177" s="99">
        <v>0</v>
      </c>
      <c r="G2177" s="98">
        <v>2828</v>
      </c>
      <c r="H2177" s="98">
        <v>42245</v>
      </c>
      <c r="I2177" s="99">
        <v>0</v>
      </c>
      <c r="J2177" s="98">
        <v>42245</v>
      </c>
      <c r="K2177" s="100">
        <v>6.694E-2</v>
      </c>
      <c r="M2177">
        <f t="shared" si="66"/>
        <v>0</v>
      </c>
      <c r="N2177">
        <f t="shared" si="67"/>
        <v>0</v>
      </c>
    </row>
    <row r="2178" spans="1:14" x14ac:dyDescent="0.2">
      <c r="A2178" s="96">
        <v>330193</v>
      </c>
      <c r="B2178" s="97" t="s">
        <v>776</v>
      </c>
      <c r="C2178" s="97" t="s">
        <v>2090</v>
      </c>
      <c r="D2178" s="96" t="s">
        <v>2298</v>
      </c>
      <c r="E2178" s="98">
        <v>6477</v>
      </c>
      <c r="F2178" s="99">
        <v>765</v>
      </c>
      <c r="G2178" s="98">
        <v>7242</v>
      </c>
      <c r="H2178" s="98">
        <v>30523</v>
      </c>
      <c r="I2178" s="99">
        <v>9507</v>
      </c>
      <c r="J2178" s="98">
        <v>40030</v>
      </c>
      <c r="K2178" s="100">
        <v>0.18090999999999999</v>
      </c>
      <c r="M2178">
        <f t="shared" si="66"/>
        <v>0.10563380281690141</v>
      </c>
      <c r="N2178">
        <f t="shared" si="67"/>
        <v>0.23749687734199351</v>
      </c>
    </row>
    <row r="2179" spans="1:14" x14ac:dyDescent="0.2">
      <c r="A2179" s="96">
        <v>330194</v>
      </c>
      <c r="B2179" s="97" t="s">
        <v>776</v>
      </c>
      <c r="C2179" s="97" t="s">
        <v>2090</v>
      </c>
      <c r="D2179" s="96" t="s">
        <v>2299</v>
      </c>
      <c r="E2179" s="98">
        <v>24093</v>
      </c>
      <c r="F2179" s="99">
        <v>1211</v>
      </c>
      <c r="G2179" s="98">
        <v>25304</v>
      </c>
      <c r="H2179" s="98">
        <v>78750</v>
      </c>
      <c r="I2179" s="99">
        <v>21389</v>
      </c>
      <c r="J2179" s="98">
        <v>100139</v>
      </c>
      <c r="K2179" s="100">
        <v>0.25269000000000003</v>
      </c>
      <c r="M2179">
        <f t="shared" si="66"/>
        <v>4.7858046158710088E-2</v>
      </c>
      <c r="N2179">
        <f t="shared" si="67"/>
        <v>0.2135931055832393</v>
      </c>
    </row>
    <row r="2180" spans="1:14" x14ac:dyDescent="0.2">
      <c r="A2180" s="96">
        <v>330195</v>
      </c>
      <c r="B2180" s="97" t="s">
        <v>776</v>
      </c>
      <c r="C2180" s="97" t="s">
        <v>2090</v>
      </c>
      <c r="D2180" s="96" t="s">
        <v>2300</v>
      </c>
      <c r="E2180" s="98">
        <v>7411</v>
      </c>
      <c r="F2180" s="99">
        <v>648</v>
      </c>
      <c r="G2180" s="98">
        <v>8059</v>
      </c>
      <c r="H2180" s="98">
        <v>63068</v>
      </c>
      <c r="I2180" s="99">
        <v>23537</v>
      </c>
      <c r="J2180" s="98">
        <v>86605</v>
      </c>
      <c r="K2180" s="100">
        <v>9.3049999999999994E-2</v>
      </c>
      <c r="M2180">
        <f t="shared" ref="M2180:M2243" si="68">F2180/G2180</f>
        <v>8.0406998386896633E-2</v>
      </c>
      <c r="N2180">
        <f t="shared" ref="N2180:N2243" si="69">I2180/J2180</f>
        <v>0.27177414698920388</v>
      </c>
    </row>
    <row r="2181" spans="1:14" x14ac:dyDescent="0.2">
      <c r="A2181" s="96">
        <v>330196</v>
      </c>
      <c r="B2181" s="97" t="s">
        <v>776</v>
      </c>
      <c r="C2181" s="97" t="s">
        <v>2090</v>
      </c>
      <c r="D2181" s="96" t="s">
        <v>2301</v>
      </c>
      <c r="E2181" s="98">
        <v>14750</v>
      </c>
      <c r="F2181" s="99">
        <v>1289</v>
      </c>
      <c r="G2181" s="98">
        <v>16039</v>
      </c>
      <c r="H2181" s="98">
        <v>30364</v>
      </c>
      <c r="I2181" s="99">
        <v>8176</v>
      </c>
      <c r="J2181" s="98">
        <v>38540</v>
      </c>
      <c r="K2181" s="100">
        <v>0.41616999999999998</v>
      </c>
      <c r="M2181">
        <f t="shared" si="68"/>
        <v>8.0366606396907542E-2</v>
      </c>
      <c r="N2181">
        <f t="shared" si="69"/>
        <v>0.21214322781525688</v>
      </c>
    </row>
    <row r="2182" spans="1:14" x14ac:dyDescent="0.2">
      <c r="A2182" s="96">
        <v>330197</v>
      </c>
      <c r="B2182" s="97" t="s">
        <v>776</v>
      </c>
      <c r="C2182" s="97" t="s">
        <v>2090</v>
      </c>
      <c r="D2182" s="96" t="s">
        <v>2302</v>
      </c>
      <c r="E2182" s="98">
        <v>894</v>
      </c>
      <c r="F2182" s="99">
        <v>0</v>
      </c>
      <c r="G2182" s="98">
        <v>894</v>
      </c>
      <c r="H2182" s="98">
        <v>8176</v>
      </c>
      <c r="I2182" s="99">
        <v>0</v>
      </c>
      <c r="J2182" s="98">
        <v>8176</v>
      </c>
      <c r="K2182" s="100">
        <v>0.10934000000000001</v>
      </c>
      <c r="M2182">
        <f t="shared" si="68"/>
        <v>0</v>
      </c>
      <c r="N2182">
        <f t="shared" si="69"/>
        <v>0</v>
      </c>
    </row>
    <row r="2183" spans="1:14" x14ac:dyDescent="0.2">
      <c r="A2183" s="96">
        <v>330198</v>
      </c>
      <c r="B2183" s="97" t="s">
        <v>776</v>
      </c>
      <c r="C2183" s="97" t="s">
        <v>2090</v>
      </c>
      <c r="D2183" s="96" t="s">
        <v>2303</v>
      </c>
      <c r="E2183" s="98">
        <v>3763</v>
      </c>
      <c r="F2183" s="99">
        <v>51</v>
      </c>
      <c r="G2183" s="98">
        <v>3814</v>
      </c>
      <c r="H2183" s="98">
        <v>68406</v>
      </c>
      <c r="I2183" s="99">
        <v>9987</v>
      </c>
      <c r="J2183" s="98">
        <v>78393</v>
      </c>
      <c r="K2183" s="100">
        <v>4.8649999999999999E-2</v>
      </c>
      <c r="M2183">
        <f t="shared" si="68"/>
        <v>1.3371788148925014E-2</v>
      </c>
      <c r="N2183">
        <f t="shared" si="69"/>
        <v>0.12739657877616625</v>
      </c>
    </row>
    <row r="2184" spans="1:14" x14ac:dyDescent="0.2">
      <c r="A2184" s="96">
        <v>330199</v>
      </c>
      <c r="B2184" s="97" t="s">
        <v>776</v>
      </c>
      <c r="C2184" s="97" t="s">
        <v>2090</v>
      </c>
      <c r="D2184" s="96" t="s">
        <v>2304</v>
      </c>
      <c r="E2184" s="98">
        <v>2695</v>
      </c>
      <c r="F2184" s="99">
        <v>1788</v>
      </c>
      <c r="G2184" s="98">
        <v>4483</v>
      </c>
      <c r="H2184" s="98">
        <v>7060</v>
      </c>
      <c r="I2184" s="99">
        <v>6444</v>
      </c>
      <c r="J2184" s="98">
        <v>13504</v>
      </c>
      <c r="K2184" s="100">
        <v>0.33198</v>
      </c>
      <c r="M2184">
        <f t="shared" si="68"/>
        <v>0.39884006245817533</v>
      </c>
      <c r="N2184">
        <f t="shared" si="69"/>
        <v>0.47719194312796209</v>
      </c>
    </row>
    <row r="2185" spans="1:14" x14ac:dyDescent="0.2">
      <c r="A2185" s="96">
        <v>330201</v>
      </c>
      <c r="B2185" s="97" t="s">
        <v>776</v>
      </c>
      <c r="C2185" s="97" t="s">
        <v>2090</v>
      </c>
      <c r="D2185" s="96" t="s">
        <v>2305</v>
      </c>
      <c r="E2185" s="98">
        <v>6820</v>
      </c>
      <c r="F2185" s="99">
        <v>1688</v>
      </c>
      <c r="G2185" s="98">
        <v>8508</v>
      </c>
      <c r="H2185" s="98">
        <v>26136</v>
      </c>
      <c r="I2185" s="99">
        <v>11563</v>
      </c>
      <c r="J2185" s="98">
        <v>37699</v>
      </c>
      <c r="K2185" s="100">
        <v>0.22567999999999999</v>
      </c>
      <c r="M2185">
        <f t="shared" si="68"/>
        <v>0.19840150446638458</v>
      </c>
      <c r="N2185">
        <f t="shared" si="69"/>
        <v>0.30671901111435318</v>
      </c>
    </row>
    <row r="2186" spans="1:14" x14ac:dyDescent="0.2">
      <c r="A2186" s="96">
        <v>330202</v>
      </c>
      <c r="B2186" s="97" t="s">
        <v>776</v>
      </c>
      <c r="C2186" s="97" t="s">
        <v>2090</v>
      </c>
      <c r="D2186" s="96" t="s">
        <v>2306</v>
      </c>
      <c r="E2186" s="98">
        <v>4533</v>
      </c>
      <c r="F2186" s="99">
        <v>1944</v>
      </c>
      <c r="G2186" s="98">
        <v>6477</v>
      </c>
      <c r="H2186" s="98">
        <v>14413</v>
      </c>
      <c r="I2186" s="99">
        <v>9023</v>
      </c>
      <c r="J2186" s="98">
        <v>23436</v>
      </c>
      <c r="K2186" s="100">
        <v>0.27637</v>
      </c>
      <c r="M2186">
        <f t="shared" si="68"/>
        <v>0.3001389532190829</v>
      </c>
      <c r="N2186">
        <f t="shared" si="69"/>
        <v>0.38500597371565115</v>
      </c>
    </row>
    <row r="2187" spans="1:14" x14ac:dyDescent="0.2">
      <c r="A2187" s="96">
        <v>330203</v>
      </c>
      <c r="B2187" s="97" t="s">
        <v>776</v>
      </c>
      <c r="C2187" s="97" t="s">
        <v>2090</v>
      </c>
      <c r="D2187" s="96" t="s">
        <v>2307</v>
      </c>
      <c r="E2187" s="98">
        <v>2091</v>
      </c>
      <c r="F2187" s="99">
        <v>83</v>
      </c>
      <c r="G2187" s="98">
        <v>2174</v>
      </c>
      <c r="H2187" s="98">
        <v>35809</v>
      </c>
      <c r="I2187" s="99">
        <v>2675</v>
      </c>
      <c r="J2187" s="98">
        <v>38484</v>
      </c>
      <c r="K2187" s="100">
        <v>5.6489999999999999E-2</v>
      </c>
      <c r="M2187">
        <f t="shared" si="68"/>
        <v>3.8178472861085555E-2</v>
      </c>
      <c r="N2187">
        <f t="shared" si="69"/>
        <v>6.9509406506600147E-2</v>
      </c>
    </row>
    <row r="2188" spans="1:14" x14ac:dyDescent="0.2">
      <c r="A2188" s="96">
        <v>330204</v>
      </c>
      <c r="B2188" s="97" t="s">
        <v>776</v>
      </c>
      <c r="C2188" s="97" t="s">
        <v>2090</v>
      </c>
      <c r="D2188" s="96" t="s">
        <v>2308</v>
      </c>
      <c r="E2188" s="98">
        <v>4415</v>
      </c>
      <c r="F2188" s="99">
        <v>1876</v>
      </c>
      <c r="G2188" s="98">
        <v>6291</v>
      </c>
      <c r="H2188" s="98">
        <v>16131</v>
      </c>
      <c r="I2188" s="99">
        <v>7212</v>
      </c>
      <c r="J2188" s="98">
        <v>23343</v>
      </c>
      <c r="K2188" s="100">
        <v>0.26950000000000002</v>
      </c>
      <c r="M2188">
        <f t="shared" si="68"/>
        <v>0.29820378318232393</v>
      </c>
      <c r="N2188">
        <f t="shared" si="69"/>
        <v>0.30895771751702866</v>
      </c>
    </row>
    <row r="2189" spans="1:14" x14ac:dyDescent="0.2">
      <c r="A2189" s="96">
        <v>330205</v>
      </c>
      <c r="B2189" s="97" t="s">
        <v>776</v>
      </c>
      <c r="C2189" s="97" t="s">
        <v>2090</v>
      </c>
      <c r="D2189" s="96" t="s">
        <v>2309</v>
      </c>
      <c r="E2189" s="98">
        <v>160</v>
      </c>
      <c r="F2189" s="99">
        <v>0</v>
      </c>
      <c r="G2189" s="98">
        <v>160</v>
      </c>
      <c r="H2189" s="98">
        <v>8207</v>
      </c>
      <c r="I2189" s="99">
        <v>0</v>
      </c>
      <c r="J2189" s="98">
        <v>8207</v>
      </c>
      <c r="K2189" s="100">
        <v>1.95E-2</v>
      </c>
      <c r="M2189">
        <f t="shared" si="68"/>
        <v>0</v>
      </c>
      <c r="N2189">
        <f t="shared" si="69"/>
        <v>0</v>
      </c>
    </row>
    <row r="2190" spans="1:14" x14ac:dyDescent="0.2">
      <c r="A2190" s="96">
        <v>330208</v>
      </c>
      <c r="B2190" s="97" t="s">
        <v>776</v>
      </c>
      <c r="C2190" s="97" t="s">
        <v>2090</v>
      </c>
      <c r="D2190" s="96" t="s">
        <v>2310</v>
      </c>
      <c r="E2190" s="98">
        <v>3127</v>
      </c>
      <c r="F2190" s="99">
        <v>57</v>
      </c>
      <c r="G2190" s="98">
        <v>3184</v>
      </c>
      <c r="H2190" s="98">
        <v>29838</v>
      </c>
      <c r="I2190" s="99">
        <v>5214</v>
      </c>
      <c r="J2190" s="98">
        <v>35052</v>
      </c>
      <c r="K2190" s="100">
        <v>9.0840000000000004E-2</v>
      </c>
      <c r="M2190">
        <f t="shared" si="68"/>
        <v>1.7902010050251257E-2</v>
      </c>
      <c r="N2190">
        <f t="shared" si="69"/>
        <v>0.14875042793563847</v>
      </c>
    </row>
    <row r="2191" spans="1:14" x14ac:dyDescent="0.2">
      <c r="A2191" s="96">
        <v>330211</v>
      </c>
      <c r="B2191" s="97" t="s">
        <v>776</v>
      </c>
      <c r="C2191" s="97" t="s">
        <v>2090</v>
      </c>
      <c r="D2191" s="96" t="s">
        <v>2311</v>
      </c>
      <c r="E2191" s="98">
        <v>659</v>
      </c>
      <c r="F2191" s="99">
        <v>0</v>
      </c>
      <c r="G2191" s="98">
        <v>659</v>
      </c>
      <c r="H2191" s="98">
        <v>8522</v>
      </c>
      <c r="I2191" s="99">
        <v>0</v>
      </c>
      <c r="J2191" s="98">
        <v>8522</v>
      </c>
      <c r="K2191" s="100">
        <v>7.7329999999999996E-2</v>
      </c>
      <c r="M2191">
        <f t="shared" si="68"/>
        <v>0</v>
      </c>
      <c r="N2191">
        <f t="shared" si="69"/>
        <v>0</v>
      </c>
    </row>
    <row r="2192" spans="1:14" x14ac:dyDescent="0.2">
      <c r="A2192" s="96">
        <v>330213</v>
      </c>
      <c r="B2192" s="97" t="s">
        <v>776</v>
      </c>
      <c r="C2192" s="97" t="s">
        <v>2090</v>
      </c>
      <c r="D2192" s="96" t="s">
        <v>2312</v>
      </c>
      <c r="E2192" s="98">
        <v>265</v>
      </c>
      <c r="F2192" s="99">
        <v>0</v>
      </c>
      <c r="G2192" s="98">
        <v>265</v>
      </c>
      <c r="H2192" s="98">
        <v>3116</v>
      </c>
      <c r="I2192" s="99">
        <v>0</v>
      </c>
      <c r="J2192" s="98">
        <v>3116</v>
      </c>
      <c r="K2192" s="100">
        <v>8.5040000000000004E-2</v>
      </c>
      <c r="M2192">
        <f t="shared" si="68"/>
        <v>0</v>
      </c>
      <c r="N2192">
        <f t="shared" si="69"/>
        <v>0</v>
      </c>
    </row>
    <row r="2193" spans="1:14" x14ac:dyDescent="0.2">
      <c r="A2193" s="96">
        <v>330214</v>
      </c>
      <c r="B2193" s="97" t="s">
        <v>776</v>
      </c>
      <c r="C2193" s="97" t="s">
        <v>2090</v>
      </c>
      <c r="D2193" s="96" t="s">
        <v>2313</v>
      </c>
      <c r="E2193" s="98">
        <v>7328</v>
      </c>
      <c r="F2193" s="99">
        <v>246</v>
      </c>
      <c r="G2193" s="98">
        <v>7574</v>
      </c>
      <c r="H2193" s="98">
        <v>69992</v>
      </c>
      <c r="I2193" s="99">
        <v>8028</v>
      </c>
      <c r="J2193" s="98">
        <v>78020</v>
      </c>
      <c r="K2193" s="100">
        <v>9.708E-2</v>
      </c>
      <c r="M2193">
        <f t="shared" si="68"/>
        <v>3.2479535252178504E-2</v>
      </c>
      <c r="N2193">
        <f t="shared" si="69"/>
        <v>0.10289669315560113</v>
      </c>
    </row>
    <row r="2194" spans="1:14" x14ac:dyDescent="0.2">
      <c r="A2194" s="96">
        <v>330215</v>
      </c>
      <c r="B2194" s="97" t="s">
        <v>776</v>
      </c>
      <c r="C2194" s="97" t="s">
        <v>2090</v>
      </c>
      <c r="D2194" s="96" t="s">
        <v>2314</v>
      </c>
      <c r="E2194" s="98">
        <v>872</v>
      </c>
      <c r="F2194" s="99">
        <v>20</v>
      </c>
      <c r="G2194" s="98">
        <v>892</v>
      </c>
      <c r="H2194" s="98">
        <v>12907</v>
      </c>
      <c r="I2194" s="99">
        <v>1343</v>
      </c>
      <c r="J2194" s="98">
        <v>14250</v>
      </c>
      <c r="K2194" s="100">
        <v>6.2600000000000003E-2</v>
      </c>
      <c r="M2194">
        <f t="shared" si="68"/>
        <v>2.2421524663677129E-2</v>
      </c>
      <c r="N2194">
        <f t="shared" si="69"/>
        <v>9.4245614035087716E-2</v>
      </c>
    </row>
    <row r="2195" spans="1:14" x14ac:dyDescent="0.2">
      <c r="A2195" s="96">
        <v>330218</v>
      </c>
      <c r="B2195" s="97" t="s">
        <v>776</v>
      </c>
      <c r="C2195" s="97" t="s">
        <v>2090</v>
      </c>
      <c r="D2195" s="96" t="s">
        <v>2315</v>
      </c>
      <c r="E2195" s="98">
        <v>535</v>
      </c>
      <c r="F2195" s="99">
        <v>0</v>
      </c>
      <c r="G2195" s="98">
        <v>535</v>
      </c>
      <c r="H2195" s="98">
        <v>10969</v>
      </c>
      <c r="I2195" s="99">
        <v>63</v>
      </c>
      <c r="J2195" s="98">
        <v>11032</v>
      </c>
      <c r="K2195" s="100">
        <v>4.8500000000000001E-2</v>
      </c>
      <c r="M2195">
        <f t="shared" si="68"/>
        <v>0</v>
      </c>
      <c r="N2195">
        <f t="shared" si="69"/>
        <v>5.7106598984771571E-3</v>
      </c>
    </row>
    <row r="2196" spans="1:14" x14ac:dyDescent="0.2">
      <c r="A2196" s="96">
        <v>330219</v>
      </c>
      <c r="B2196" s="97" t="s">
        <v>776</v>
      </c>
      <c r="C2196" s="97" t="s">
        <v>2090</v>
      </c>
      <c r="D2196" s="96" t="s">
        <v>2316</v>
      </c>
      <c r="E2196" s="98">
        <v>4750</v>
      </c>
      <c r="F2196" s="99">
        <v>322</v>
      </c>
      <c r="G2196" s="98">
        <v>5072</v>
      </c>
      <c r="H2196" s="98">
        <v>26006</v>
      </c>
      <c r="I2196" s="99">
        <v>7363</v>
      </c>
      <c r="J2196" s="98">
        <v>33369</v>
      </c>
      <c r="K2196" s="100">
        <v>0.152</v>
      </c>
      <c r="M2196">
        <f t="shared" si="68"/>
        <v>6.3485804416403779E-2</v>
      </c>
      <c r="N2196">
        <f t="shared" si="69"/>
        <v>0.22065390032665047</v>
      </c>
    </row>
    <row r="2197" spans="1:14" x14ac:dyDescent="0.2">
      <c r="A2197" s="96">
        <v>330221</v>
      </c>
      <c r="B2197" s="97" t="s">
        <v>776</v>
      </c>
      <c r="C2197" s="97" t="s">
        <v>2090</v>
      </c>
      <c r="D2197" s="96" t="s">
        <v>2317</v>
      </c>
      <c r="E2197" s="98">
        <v>12335</v>
      </c>
      <c r="F2197" s="99">
        <v>1898</v>
      </c>
      <c r="G2197" s="98">
        <v>14233</v>
      </c>
      <c r="H2197" s="98">
        <v>37071</v>
      </c>
      <c r="I2197" s="99">
        <v>12745</v>
      </c>
      <c r="J2197" s="98">
        <v>49816</v>
      </c>
      <c r="K2197" s="100">
        <v>0.28571000000000002</v>
      </c>
      <c r="M2197">
        <f t="shared" si="68"/>
        <v>0.13335206913510855</v>
      </c>
      <c r="N2197">
        <f t="shared" si="69"/>
        <v>0.25584149670788503</v>
      </c>
    </row>
    <row r="2198" spans="1:14" x14ac:dyDescent="0.2">
      <c r="A2198" s="96">
        <v>330222</v>
      </c>
      <c r="B2198" s="97" t="s">
        <v>776</v>
      </c>
      <c r="C2198" s="97" t="s">
        <v>2090</v>
      </c>
      <c r="D2198" s="96" t="s">
        <v>2318</v>
      </c>
      <c r="E2198" s="98">
        <v>1212</v>
      </c>
      <c r="F2198" s="99">
        <v>0</v>
      </c>
      <c r="G2198" s="98">
        <v>1212</v>
      </c>
      <c r="H2198" s="98">
        <v>20267</v>
      </c>
      <c r="I2198" s="99">
        <v>0</v>
      </c>
      <c r="J2198" s="98">
        <v>20267</v>
      </c>
      <c r="K2198" s="100">
        <v>5.9799999999999999E-2</v>
      </c>
      <c r="M2198">
        <f t="shared" si="68"/>
        <v>0</v>
      </c>
      <c r="N2198">
        <f t="shared" si="69"/>
        <v>0</v>
      </c>
    </row>
    <row r="2199" spans="1:14" x14ac:dyDescent="0.2">
      <c r="A2199" s="96">
        <v>330223</v>
      </c>
      <c r="B2199" s="97" t="s">
        <v>776</v>
      </c>
      <c r="C2199" s="97" t="s">
        <v>2090</v>
      </c>
      <c r="D2199" s="96" t="s">
        <v>2319</v>
      </c>
      <c r="E2199" s="98">
        <v>515</v>
      </c>
      <c r="F2199" s="99">
        <v>0</v>
      </c>
      <c r="G2199" s="98">
        <v>515</v>
      </c>
      <c r="H2199" s="98">
        <v>7798</v>
      </c>
      <c r="I2199" s="99">
        <v>0</v>
      </c>
      <c r="J2199" s="98">
        <v>7798</v>
      </c>
      <c r="K2199" s="100">
        <v>6.6040000000000001E-2</v>
      </c>
      <c r="M2199">
        <f t="shared" si="68"/>
        <v>0</v>
      </c>
      <c r="N2199">
        <f t="shared" si="69"/>
        <v>0</v>
      </c>
    </row>
    <row r="2200" spans="1:14" x14ac:dyDescent="0.2">
      <c r="A2200" s="96">
        <v>330224</v>
      </c>
      <c r="B2200" s="97" t="s">
        <v>776</v>
      </c>
      <c r="C2200" s="97" t="s">
        <v>2090</v>
      </c>
      <c r="D2200" s="96" t="s">
        <v>2320</v>
      </c>
      <c r="E2200" s="98">
        <v>912</v>
      </c>
      <c r="F2200" s="99">
        <v>51</v>
      </c>
      <c r="G2200" s="98">
        <v>963</v>
      </c>
      <c r="H2200" s="98">
        <v>19536</v>
      </c>
      <c r="I2200" s="99">
        <v>1426</v>
      </c>
      <c r="J2200" s="98">
        <v>20962</v>
      </c>
      <c r="K2200" s="100">
        <v>4.5940000000000002E-2</v>
      </c>
      <c r="M2200">
        <f t="shared" si="68"/>
        <v>5.2959501557632398E-2</v>
      </c>
      <c r="N2200">
        <f t="shared" si="69"/>
        <v>6.8027859937028909E-2</v>
      </c>
    </row>
    <row r="2201" spans="1:14" x14ac:dyDescent="0.2">
      <c r="A2201" s="96">
        <v>330225</v>
      </c>
      <c r="B2201" s="97" t="s">
        <v>776</v>
      </c>
      <c r="C2201" s="97" t="s">
        <v>2090</v>
      </c>
      <c r="D2201" s="96" t="s">
        <v>2321</v>
      </c>
      <c r="E2201" s="98">
        <v>1630</v>
      </c>
      <c r="F2201" s="99">
        <v>0</v>
      </c>
      <c r="G2201" s="98">
        <v>1630</v>
      </c>
      <c r="H2201" s="98">
        <v>17403</v>
      </c>
      <c r="I2201" s="99">
        <v>895</v>
      </c>
      <c r="J2201" s="98">
        <v>18298</v>
      </c>
      <c r="K2201" s="100">
        <v>8.9080000000000006E-2</v>
      </c>
      <c r="M2201">
        <f t="shared" si="68"/>
        <v>0</v>
      </c>
      <c r="N2201">
        <f t="shared" si="69"/>
        <v>4.8912449448027105E-2</v>
      </c>
    </row>
    <row r="2202" spans="1:14" x14ac:dyDescent="0.2">
      <c r="A2202" s="96">
        <v>330226</v>
      </c>
      <c r="B2202" s="97" t="s">
        <v>776</v>
      </c>
      <c r="C2202" s="97" t="s">
        <v>2090</v>
      </c>
      <c r="D2202" s="96" t="s">
        <v>2322</v>
      </c>
      <c r="E2202" s="98">
        <v>1790</v>
      </c>
      <c r="F2202" s="99">
        <v>136</v>
      </c>
      <c r="G2202" s="98">
        <v>1926</v>
      </c>
      <c r="H2202" s="98">
        <v>24370</v>
      </c>
      <c r="I2202" s="99">
        <v>23899</v>
      </c>
      <c r="J2202" s="98">
        <v>48269</v>
      </c>
      <c r="K2202" s="100">
        <v>3.9899999999999998E-2</v>
      </c>
      <c r="M2202">
        <f t="shared" si="68"/>
        <v>7.0612668743509868E-2</v>
      </c>
      <c r="N2202">
        <f t="shared" si="69"/>
        <v>0.49512109221239303</v>
      </c>
    </row>
    <row r="2203" spans="1:14" x14ac:dyDescent="0.2">
      <c r="A2203" s="96">
        <v>330229</v>
      </c>
      <c r="B2203" s="97" t="s">
        <v>776</v>
      </c>
      <c r="C2203" s="97" t="s">
        <v>2090</v>
      </c>
      <c r="D2203" s="96" t="s">
        <v>2323</v>
      </c>
      <c r="E2203" s="98">
        <v>319</v>
      </c>
      <c r="F2203" s="99">
        <v>38</v>
      </c>
      <c r="G2203" s="98">
        <v>357</v>
      </c>
      <c r="H2203" s="98">
        <v>4967</v>
      </c>
      <c r="I2203" s="99">
        <v>2329</v>
      </c>
      <c r="J2203" s="98">
        <v>7296</v>
      </c>
      <c r="K2203" s="100">
        <v>4.8930000000000001E-2</v>
      </c>
      <c r="M2203">
        <f t="shared" si="68"/>
        <v>0.10644257703081232</v>
      </c>
      <c r="N2203">
        <f t="shared" si="69"/>
        <v>0.31921600877192985</v>
      </c>
    </row>
    <row r="2204" spans="1:14" x14ac:dyDescent="0.2">
      <c r="A2204" s="96">
        <v>330230</v>
      </c>
      <c r="B2204" s="97" t="s">
        <v>776</v>
      </c>
      <c r="C2204" s="97" t="s">
        <v>2090</v>
      </c>
      <c r="D2204" s="96" t="s">
        <v>2324</v>
      </c>
      <c r="E2204" s="98">
        <v>1142</v>
      </c>
      <c r="F2204" s="99">
        <v>134</v>
      </c>
      <c r="G2204" s="98">
        <v>1276</v>
      </c>
      <c r="H2204" s="98">
        <v>4028</v>
      </c>
      <c r="I2204" s="99">
        <v>772</v>
      </c>
      <c r="J2204" s="98">
        <v>4800</v>
      </c>
      <c r="K2204" s="100">
        <v>0.26583000000000001</v>
      </c>
      <c r="M2204">
        <f t="shared" si="68"/>
        <v>0.10501567398119123</v>
      </c>
      <c r="N2204">
        <f t="shared" si="69"/>
        <v>0.16083333333333333</v>
      </c>
    </row>
    <row r="2205" spans="1:14" x14ac:dyDescent="0.2">
      <c r="A2205" s="96">
        <v>330231</v>
      </c>
      <c r="B2205" s="97" t="s">
        <v>776</v>
      </c>
      <c r="C2205" s="97" t="s">
        <v>2090</v>
      </c>
      <c r="D2205" s="96" t="s">
        <v>2325</v>
      </c>
      <c r="E2205" s="98">
        <v>2837</v>
      </c>
      <c r="F2205" s="99">
        <v>716</v>
      </c>
      <c r="G2205" s="98">
        <v>3553</v>
      </c>
      <c r="H2205" s="98">
        <v>8473</v>
      </c>
      <c r="I2205" s="99">
        <v>4274</v>
      </c>
      <c r="J2205" s="98">
        <v>12747</v>
      </c>
      <c r="K2205" s="100">
        <v>0.27872999999999998</v>
      </c>
      <c r="M2205">
        <f t="shared" si="68"/>
        <v>0.20151984238671544</v>
      </c>
      <c r="N2205">
        <f t="shared" si="69"/>
        <v>0.33529457911665489</v>
      </c>
    </row>
    <row r="2206" spans="1:14" x14ac:dyDescent="0.2">
      <c r="A2206" s="96">
        <v>330232</v>
      </c>
      <c r="B2206" s="97" t="s">
        <v>2326</v>
      </c>
      <c r="C2206" s="97" t="s">
        <v>2090</v>
      </c>
      <c r="D2206" s="96" t="s">
        <v>2327</v>
      </c>
      <c r="E2206" s="98">
        <v>1932</v>
      </c>
      <c r="F2206" s="99">
        <v>0</v>
      </c>
      <c r="G2206" s="98">
        <v>1932</v>
      </c>
      <c r="H2206" s="98">
        <v>19714</v>
      </c>
      <c r="I2206" s="99">
        <v>0</v>
      </c>
      <c r="J2206" s="98">
        <v>19714</v>
      </c>
      <c r="K2206" s="100">
        <v>9.8000000000000004E-2</v>
      </c>
      <c r="M2206">
        <f t="shared" si="68"/>
        <v>0</v>
      </c>
      <c r="N2206">
        <f t="shared" si="69"/>
        <v>0</v>
      </c>
    </row>
    <row r="2207" spans="1:14" x14ac:dyDescent="0.2">
      <c r="A2207" s="96">
        <v>330233</v>
      </c>
      <c r="B2207" s="97" t="s">
        <v>776</v>
      </c>
      <c r="C2207" s="97" t="s">
        <v>2090</v>
      </c>
      <c r="D2207" s="96" t="s">
        <v>2328</v>
      </c>
      <c r="E2207" s="98">
        <v>9834</v>
      </c>
      <c r="F2207" s="99">
        <v>3049</v>
      </c>
      <c r="G2207" s="98">
        <v>12883</v>
      </c>
      <c r="H2207" s="98">
        <v>29880</v>
      </c>
      <c r="I2207" s="99">
        <v>19711</v>
      </c>
      <c r="J2207" s="98">
        <v>49591</v>
      </c>
      <c r="K2207" s="100">
        <v>0.25979000000000002</v>
      </c>
      <c r="M2207">
        <f t="shared" si="68"/>
        <v>0.23666847783901265</v>
      </c>
      <c r="N2207">
        <f t="shared" si="69"/>
        <v>0.39747131535964186</v>
      </c>
    </row>
    <row r="2208" spans="1:14" x14ac:dyDescent="0.2">
      <c r="A2208" s="96">
        <v>330234</v>
      </c>
      <c r="B2208" s="97" t="s">
        <v>776</v>
      </c>
      <c r="C2208" s="97" t="s">
        <v>2090</v>
      </c>
      <c r="D2208" s="96" t="s">
        <v>2329</v>
      </c>
      <c r="E2208" s="98">
        <v>4094</v>
      </c>
      <c r="F2208" s="99">
        <v>417</v>
      </c>
      <c r="G2208" s="98">
        <v>4511</v>
      </c>
      <c r="H2208" s="98">
        <v>44609</v>
      </c>
      <c r="I2208" s="99">
        <v>5125</v>
      </c>
      <c r="J2208" s="98">
        <v>49734</v>
      </c>
      <c r="K2208" s="100">
        <v>9.0700000000000003E-2</v>
      </c>
      <c r="M2208">
        <f t="shared" si="68"/>
        <v>9.2440700509864776E-2</v>
      </c>
      <c r="N2208">
        <f t="shared" si="69"/>
        <v>0.10304821651184301</v>
      </c>
    </row>
    <row r="2209" spans="1:14" x14ac:dyDescent="0.2">
      <c r="A2209" s="96">
        <v>330235</v>
      </c>
      <c r="B2209" s="97" t="s">
        <v>776</v>
      </c>
      <c r="C2209" s="97" t="s">
        <v>2090</v>
      </c>
      <c r="D2209" s="96" t="s">
        <v>2330</v>
      </c>
      <c r="E2209" s="98">
        <v>500</v>
      </c>
      <c r="F2209" s="99">
        <v>0</v>
      </c>
      <c r="G2209" s="98">
        <v>500</v>
      </c>
      <c r="H2209" s="98">
        <v>13101</v>
      </c>
      <c r="I2209" s="99">
        <v>0</v>
      </c>
      <c r="J2209" s="98">
        <v>13101</v>
      </c>
      <c r="K2209" s="100">
        <v>3.8170000000000003E-2</v>
      </c>
      <c r="M2209">
        <f t="shared" si="68"/>
        <v>0</v>
      </c>
      <c r="N2209">
        <f t="shared" si="69"/>
        <v>0</v>
      </c>
    </row>
    <row r="2210" spans="1:14" x14ac:dyDescent="0.2">
      <c r="A2210" s="96">
        <v>330236</v>
      </c>
      <c r="B2210" s="97" t="s">
        <v>776</v>
      </c>
      <c r="C2210" s="97" t="s">
        <v>2090</v>
      </c>
      <c r="D2210" s="96" t="s">
        <v>2331</v>
      </c>
      <c r="E2210" s="98">
        <v>16801</v>
      </c>
      <c r="F2210" s="99">
        <v>1154</v>
      </c>
      <c r="G2210" s="98">
        <v>17955</v>
      </c>
      <c r="H2210" s="98">
        <v>61450</v>
      </c>
      <c r="I2210" s="99">
        <v>20560</v>
      </c>
      <c r="J2210" s="98">
        <v>82010</v>
      </c>
      <c r="K2210" s="100">
        <v>0.21894</v>
      </c>
      <c r="M2210">
        <f t="shared" si="68"/>
        <v>6.4271790587580063E-2</v>
      </c>
      <c r="N2210">
        <f t="shared" si="69"/>
        <v>0.25070113400804778</v>
      </c>
    </row>
    <row r="2211" spans="1:14" x14ac:dyDescent="0.2">
      <c r="A2211" s="96">
        <v>330238</v>
      </c>
      <c r="B2211" s="97" t="s">
        <v>776</v>
      </c>
      <c r="C2211" s="97" t="s">
        <v>2090</v>
      </c>
      <c r="D2211" s="96" t="s">
        <v>2332</v>
      </c>
      <c r="E2211" s="98">
        <v>650</v>
      </c>
      <c r="F2211" s="99">
        <v>0</v>
      </c>
      <c r="G2211" s="98">
        <v>650</v>
      </c>
      <c r="H2211" s="98">
        <v>6630</v>
      </c>
      <c r="I2211" s="99">
        <v>0</v>
      </c>
      <c r="J2211" s="98">
        <v>6630</v>
      </c>
      <c r="K2211" s="100">
        <v>9.8040000000000002E-2</v>
      </c>
      <c r="M2211">
        <f t="shared" si="68"/>
        <v>0</v>
      </c>
      <c r="N2211">
        <f t="shared" si="69"/>
        <v>0</v>
      </c>
    </row>
    <row r="2212" spans="1:14" x14ac:dyDescent="0.2">
      <c r="A2212" s="96">
        <v>330239</v>
      </c>
      <c r="B2212" s="97" t="s">
        <v>776</v>
      </c>
      <c r="C2212" s="97" t="s">
        <v>2090</v>
      </c>
      <c r="D2212" s="96" t="s">
        <v>2333</v>
      </c>
      <c r="E2212" s="98">
        <v>1813</v>
      </c>
      <c r="F2212" s="99">
        <v>42</v>
      </c>
      <c r="G2212" s="98">
        <v>1855</v>
      </c>
      <c r="H2212" s="98">
        <v>16994</v>
      </c>
      <c r="I2212" s="99">
        <v>3332</v>
      </c>
      <c r="J2212" s="98">
        <v>20326</v>
      </c>
      <c r="K2212" s="100">
        <v>9.1259999999999994E-2</v>
      </c>
      <c r="M2212">
        <f t="shared" si="68"/>
        <v>2.2641509433962263E-2</v>
      </c>
      <c r="N2212">
        <f t="shared" si="69"/>
        <v>0.16392797402341827</v>
      </c>
    </row>
    <row r="2213" spans="1:14" x14ac:dyDescent="0.2">
      <c r="A2213" s="96">
        <v>330240</v>
      </c>
      <c r="B2213" s="97" t="s">
        <v>776</v>
      </c>
      <c r="C2213" s="97" t="s">
        <v>2090</v>
      </c>
      <c r="D2213" s="96" t="s">
        <v>2334</v>
      </c>
      <c r="E2213" s="98">
        <v>2833</v>
      </c>
      <c r="F2213" s="99">
        <v>1461</v>
      </c>
      <c r="G2213" s="98">
        <v>4294</v>
      </c>
      <c r="H2213" s="98">
        <v>10171</v>
      </c>
      <c r="I2213" s="99">
        <v>6303</v>
      </c>
      <c r="J2213" s="98">
        <v>16474</v>
      </c>
      <c r="K2213" s="100">
        <v>0.26064999999999999</v>
      </c>
      <c r="M2213">
        <f t="shared" si="68"/>
        <v>0.34024219841639497</v>
      </c>
      <c r="N2213">
        <f t="shared" si="69"/>
        <v>0.38260288940148113</v>
      </c>
    </row>
    <row r="2214" spans="1:14" x14ac:dyDescent="0.2">
      <c r="A2214" s="96">
        <v>330241</v>
      </c>
      <c r="B2214" s="97" t="s">
        <v>776</v>
      </c>
      <c r="C2214" s="97" t="s">
        <v>2090</v>
      </c>
      <c r="D2214" s="96" t="s">
        <v>2335</v>
      </c>
      <c r="E2214" s="98">
        <v>3181</v>
      </c>
      <c r="F2214" s="99">
        <v>150</v>
      </c>
      <c r="G2214" s="98">
        <v>3331</v>
      </c>
      <c r="H2214" s="98">
        <v>33696</v>
      </c>
      <c r="I2214" s="99">
        <v>2710</v>
      </c>
      <c r="J2214" s="98">
        <v>36406</v>
      </c>
      <c r="K2214" s="100">
        <v>9.1499999999999998E-2</v>
      </c>
      <c r="M2214">
        <f t="shared" si="68"/>
        <v>4.5031522065445813E-2</v>
      </c>
      <c r="N2214">
        <f t="shared" si="69"/>
        <v>7.4438279404493768E-2</v>
      </c>
    </row>
    <row r="2215" spans="1:14" x14ac:dyDescent="0.2">
      <c r="A2215" s="96">
        <v>330242</v>
      </c>
      <c r="B2215" s="97" t="s">
        <v>776</v>
      </c>
      <c r="C2215" s="97" t="s">
        <v>2090</v>
      </c>
      <c r="D2215" s="96" t="s">
        <v>2336</v>
      </c>
      <c r="E2215" s="98">
        <v>3305</v>
      </c>
      <c r="F2215" s="99">
        <v>0</v>
      </c>
      <c r="G2215" s="98">
        <v>3305</v>
      </c>
      <c r="H2215" s="98">
        <v>15390</v>
      </c>
      <c r="I2215" s="99">
        <v>26</v>
      </c>
      <c r="J2215" s="98">
        <v>15416</v>
      </c>
      <c r="K2215" s="100">
        <v>0.21439</v>
      </c>
      <c r="M2215">
        <f t="shared" si="68"/>
        <v>0</v>
      </c>
      <c r="N2215">
        <f t="shared" si="69"/>
        <v>1.6865594187856772E-3</v>
      </c>
    </row>
    <row r="2216" spans="1:14" x14ac:dyDescent="0.2">
      <c r="A2216" s="96">
        <v>330245</v>
      </c>
      <c r="B2216" s="97" t="s">
        <v>776</v>
      </c>
      <c r="C2216" s="97" t="s">
        <v>2090</v>
      </c>
      <c r="D2216" s="96" t="s">
        <v>1269</v>
      </c>
      <c r="E2216" s="98">
        <v>2045</v>
      </c>
      <c r="F2216" s="99">
        <v>211</v>
      </c>
      <c r="G2216" s="98">
        <v>2256</v>
      </c>
      <c r="H2216" s="98">
        <v>33176</v>
      </c>
      <c r="I2216" s="99">
        <v>4145</v>
      </c>
      <c r="J2216" s="98">
        <v>37321</v>
      </c>
      <c r="K2216" s="100">
        <v>6.0449999999999997E-2</v>
      </c>
      <c r="M2216">
        <f t="shared" si="68"/>
        <v>9.3528368794326244E-2</v>
      </c>
      <c r="N2216">
        <f t="shared" si="69"/>
        <v>0.11106347632700088</v>
      </c>
    </row>
    <row r="2217" spans="1:14" x14ac:dyDescent="0.2">
      <c r="A2217" s="96">
        <v>330246</v>
      </c>
      <c r="B2217" s="97" t="s">
        <v>776</v>
      </c>
      <c r="C2217" s="97" t="s">
        <v>2090</v>
      </c>
      <c r="D2217" s="96" t="s">
        <v>2337</v>
      </c>
      <c r="E2217" s="98">
        <v>537</v>
      </c>
      <c r="F2217" s="99">
        <v>0</v>
      </c>
      <c r="G2217" s="98">
        <v>537</v>
      </c>
      <c r="H2217" s="98">
        <v>16012</v>
      </c>
      <c r="I2217" s="99">
        <v>1936</v>
      </c>
      <c r="J2217" s="98">
        <v>17948</v>
      </c>
      <c r="K2217" s="100">
        <v>2.9919999999999999E-2</v>
      </c>
      <c r="M2217">
        <f t="shared" si="68"/>
        <v>0</v>
      </c>
      <c r="N2217">
        <f t="shared" si="69"/>
        <v>0.10786717182973034</v>
      </c>
    </row>
    <row r="2218" spans="1:14" x14ac:dyDescent="0.2">
      <c r="A2218" s="96">
        <v>330247</v>
      </c>
      <c r="B2218" s="97" t="s">
        <v>776</v>
      </c>
      <c r="C2218" s="97" t="s">
        <v>2090</v>
      </c>
      <c r="D2218" s="96" t="s">
        <v>2338</v>
      </c>
      <c r="E2218" s="98">
        <v>2</v>
      </c>
      <c r="F2218" s="99">
        <v>1</v>
      </c>
      <c r="G2218" s="98">
        <v>3</v>
      </c>
      <c r="H2218" s="98">
        <v>27</v>
      </c>
      <c r="I2218" s="99">
        <v>1</v>
      </c>
      <c r="J2218" s="98">
        <v>28</v>
      </c>
      <c r="K2218" s="100">
        <v>0.10714</v>
      </c>
      <c r="M2218">
        <f t="shared" si="68"/>
        <v>0.33333333333333331</v>
      </c>
      <c r="N2218">
        <f t="shared" si="69"/>
        <v>3.5714285714285712E-2</v>
      </c>
    </row>
    <row r="2219" spans="1:14" x14ac:dyDescent="0.2">
      <c r="A2219" s="96">
        <v>330249</v>
      </c>
      <c r="B2219" s="97" t="s">
        <v>776</v>
      </c>
      <c r="C2219" s="97" t="s">
        <v>2090</v>
      </c>
      <c r="D2219" s="96" t="s">
        <v>2339</v>
      </c>
      <c r="E2219" s="98">
        <v>220</v>
      </c>
      <c r="F2219" s="99">
        <v>7</v>
      </c>
      <c r="G2219" s="98">
        <v>227</v>
      </c>
      <c r="H2219" s="98">
        <v>4376</v>
      </c>
      <c r="I2219" s="99">
        <v>580</v>
      </c>
      <c r="J2219" s="98">
        <v>4956</v>
      </c>
      <c r="K2219" s="100">
        <v>4.58E-2</v>
      </c>
      <c r="M2219">
        <f t="shared" si="68"/>
        <v>3.0837004405286344E-2</v>
      </c>
      <c r="N2219">
        <f t="shared" si="69"/>
        <v>0.11702986279257466</v>
      </c>
    </row>
    <row r="2220" spans="1:14" x14ac:dyDescent="0.2">
      <c r="A2220" s="96">
        <v>330250</v>
      </c>
      <c r="B2220" s="97" t="s">
        <v>776</v>
      </c>
      <c r="C2220" s="97" t="s">
        <v>2090</v>
      </c>
      <c r="D2220" s="96" t="s">
        <v>2340</v>
      </c>
      <c r="E2220" s="98">
        <v>3431</v>
      </c>
      <c r="F2220" s="99">
        <v>0</v>
      </c>
      <c r="G2220" s="98">
        <v>3431</v>
      </c>
      <c r="H2220" s="98">
        <v>39188</v>
      </c>
      <c r="I2220" s="99">
        <v>473</v>
      </c>
      <c r="J2220" s="98">
        <v>39661</v>
      </c>
      <c r="K2220" s="100">
        <v>8.6510000000000004E-2</v>
      </c>
      <c r="M2220">
        <f t="shared" si="68"/>
        <v>0</v>
      </c>
      <c r="N2220">
        <f t="shared" si="69"/>
        <v>1.1926073472680971E-2</v>
      </c>
    </row>
    <row r="2221" spans="1:14" x14ac:dyDescent="0.2">
      <c r="A2221" s="96">
        <v>330259</v>
      </c>
      <c r="B2221" s="97" t="s">
        <v>776</v>
      </c>
      <c r="C2221" s="97" t="s">
        <v>2090</v>
      </c>
      <c r="D2221" s="96" t="s">
        <v>353</v>
      </c>
      <c r="E2221" s="98">
        <v>3411</v>
      </c>
      <c r="F2221" s="99">
        <v>37</v>
      </c>
      <c r="G2221" s="98">
        <v>3448</v>
      </c>
      <c r="H2221" s="98">
        <v>40742</v>
      </c>
      <c r="I2221" s="99">
        <v>5396</v>
      </c>
      <c r="J2221" s="98">
        <v>46138</v>
      </c>
      <c r="K2221" s="100">
        <v>7.4730000000000005E-2</v>
      </c>
      <c r="M2221">
        <f t="shared" si="68"/>
        <v>1.0730858468677494E-2</v>
      </c>
      <c r="N2221">
        <f t="shared" si="69"/>
        <v>0.11695348736399497</v>
      </c>
    </row>
    <row r="2222" spans="1:14" x14ac:dyDescent="0.2">
      <c r="A2222" s="96">
        <v>330261</v>
      </c>
      <c r="B2222" s="97" t="s">
        <v>776</v>
      </c>
      <c r="C2222" s="97" t="s">
        <v>2090</v>
      </c>
      <c r="D2222" s="96" t="s">
        <v>2341</v>
      </c>
      <c r="E2222" s="98">
        <v>1891</v>
      </c>
      <c r="F2222" s="99">
        <v>23</v>
      </c>
      <c r="G2222" s="98">
        <v>1914</v>
      </c>
      <c r="H2222" s="98">
        <v>22077</v>
      </c>
      <c r="I2222" s="99">
        <v>2470</v>
      </c>
      <c r="J2222" s="98">
        <v>24547</v>
      </c>
      <c r="K2222" s="100">
        <v>7.7969999999999998E-2</v>
      </c>
      <c r="M2222">
        <f t="shared" si="68"/>
        <v>1.2016718913270637E-2</v>
      </c>
      <c r="N2222">
        <f t="shared" si="69"/>
        <v>0.1006232940888907</v>
      </c>
    </row>
    <row r="2223" spans="1:14" x14ac:dyDescent="0.2">
      <c r="A2223" s="96">
        <v>330263</v>
      </c>
      <c r="B2223" s="97" t="s">
        <v>776</v>
      </c>
      <c r="C2223" s="97" t="s">
        <v>2090</v>
      </c>
      <c r="D2223" s="96" t="s">
        <v>2342</v>
      </c>
      <c r="E2223" s="98">
        <v>332</v>
      </c>
      <c r="F2223" s="99">
        <v>0</v>
      </c>
      <c r="G2223" s="98">
        <v>332</v>
      </c>
      <c r="H2223" s="98">
        <v>4261</v>
      </c>
      <c r="I2223" s="99">
        <v>0</v>
      </c>
      <c r="J2223" s="98">
        <v>4261</v>
      </c>
      <c r="K2223" s="100">
        <v>7.7920000000000003E-2</v>
      </c>
      <c r="M2223">
        <f t="shared" si="68"/>
        <v>0</v>
      </c>
      <c r="N2223">
        <f t="shared" si="69"/>
        <v>0</v>
      </c>
    </row>
    <row r="2224" spans="1:14" x14ac:dyDescent="0.2">
      <c r="A2224" s="96">
        <v>330264</v>
      </c>
      <c r="B2224" s="97" t="s">
        <v>776</v>
      </c>
      <c r="C2224" s="97" t="s">
        <v>2090</v>
      </c>
      <c r="D2224" s="96" t="s">
        <v>2343</v>
      </c>
      <c r="E2224" s="98">
        <v>2344</v>
      </c>
      <c r="F2224" s="99">
        <v>142</v>
      </c>
      <c r="G2224" s="98">
        <v>2486</v>
      </c>
      <c r="H2224" s="98">
        <v>32344</v>
      </c>
      <c r="I2224" s="99">
        <v>1309</v>
      </c>
      <c r="J2224" s="98">
        <v>33653</v>
      </c>
      <c r="K2224" s="100">
        <v>7.3870000000000005E-2</v>
      </c>
      <c r="M2224">
        <f t="shared" si="68"/>
        <v>5.7119871279163313E-2</v>
      </c>
      <c r="N2224">
        <f t="shared" si="69"/>
        <v>3.8896977981160666E-2</v>
      </c>
    </row>
    <row r="2225" spans="1:14" x14ac:dyDescent="0.2">
      <c r="A2225" s="96">
        <v>330265</v>
      </c>
      <c r="B2225" s="97" t="s">
        <v>776</v>
      </c>
      <c r="C2225" s="97" t="s">
        <v>2090</v>
      </c>
      <c r="D2225" s="96" t="s">
        <v>2344</v>
      </c>
      <c r="E2225" s="98">
        <v>689</v>
      </c>
      <c r="F2225" s="99">
        <v>24</v>
      </c>
      <c r="G2225" s="98">
        <v>713</v>
      </c>
      <c r="H2225" s="98">
        <v>7221</v>
      </c>
      <c r="I2225" s="99">
        <v>2945</v>
      </c>
      <c r="J2225" s="98">
        <v>10166</v>
      </c>
      <c r="K2225" s="100">
        <v>7.0139999999999994E-2</v>
      </c>
      <c r="M2225">
        <f t="shared" si="68"/>
        <v>3.3660589060308554E-2</v>
      </c>
      <c r="N2225">
        <f t="shared" si="69"/>
        <v>0.28969112728703522</v>
      </c>
    </row>
    <row r="2226" spans="1:14" x14ac:dyDescent="0.2">
      <c r="A2226" s="96">
        <v>330267</v>
      </c>
      <c r="B2226" s="97" t="s">
        <v>776</v>
      </c>
      <c r="C2226" s="97" t="s">
        <v>2090</v>
      </c>
      <c r="D2226" s="96" t="s">
        <v>2345</v>
      </c>
      <c r="E2226" s="98">
        <v>743</v>
      </c>
      <c r="F2226" s="99">
        <v>0</v>
      </c>
      <c r="G2226" s="98">
        <v>743</v>
      </c>
      <c r="H2226" s="98">
        <v>16995</v>
      </c>
      <c r="I2226" s="99">
        <v>1654</v>
      </c>
      <c r="J2226" s="98">
        <v>18649</v>
      </c>
      <c r="K2226" s="100">
        <v>3.984E-2</v>
      </c>
      <c r="M2226">
        <f t="shared" si="68"/>
        <v>0</v>
      </c>
      <c r="N2226">
        <f t="shared" si="69"/>
        <v>8.8691082631776497E-2</v>
      </c>
    </row>
    <row r="2227" spans="1:14" x14ac:dyDescent="0.2">
      <c r="A2227" s="96">
        <v>330268</v>
      </c>
      <c r="B2227" s="97" t="s">
        <v>776</v>
      </c>
      <c r="C2227" s="97" t="s">
        <v>2090</v>
      </c>
      <c r="D2227" s="96" t="s">
        <v>2346</v>
      </c>
      <c r="E2227" s="98">
        <v>216</v>
      </c>
      <c r="F2227" s="99">
        <v>0</v>
      </c>
      <c r="G2227" s="98">
        <v>216</v>
      </c>
      <c r="H2227" s="98">
        <v>2475</v>
      </c>
      <c r="I2227" s="99">
        <v>0</v>
      </c>
      <c r="J2227" s="98">
        <v>2475</v>
      </c>
      <c r="K2227" s="100">
        <v>8.727E-2</v>
      </c>
      <c r="M2227">
        <f t="shared" si="68"/>
        <v>0</v>
      </c>
      <c r="N2227">
        <f t="shared" si="69"/>
        <v>0</v>
      </c>
    </row>
    <row r="2228" spans="1:14" x14ac:dyDescent="0.2">
      <c r="A2228" s="96">
        <v>330270</v>
      </c>
      <c r="B2228" s="97" t="s">
        <v>776</v>
      </c>
      <c r="C2228" s="97" t="s">
        <v>2090</v>
      </c>
      <c r="D2228" s="96" t="s">
        <v>2347</v>
      </c>
      <c r="E2228" s="98">
        <v>755</v>
      </c>
      <c r="F2228" s="99">
        <v>30</v>
      </c>
      <c r="G2228" s="98">
        <v>785</v>
      </c>
      <c r="H2228" s="98">
        <v>24026</v>
      </c>
      <c r="I2228" s="99">
        <v>616</v>
      </c>
      <c r="J2228" s="98">
        <v>24642</v>
      </c>
      <c r="K2228" s="100">
        <v>3.1859999999999999E-2</v>
      </c>
      <c r="M2228">
        <f t="shared" si="68"/>
        <v>3.8216560509554139E-2</v>
      </c>
      <c r="N2228">
        <f t="shared" si="69"/>
        <v>2.499797094391689E-2</v>
      </c>
    </row>
    <row r="2229" spans="1:14" x14ac:dyDescent="0.2">
      <c r="A2229" s="96">
        <v>330273</v>
      </c>
      <c r="B2229" s="97" t="s">
        <v>776</v>
      </c>
      <c r="C2229" s="97" t="s">
        <v>2090</v>
      </c>
      <c r="D2229" s="96" t="s">
        <v>2348</v>
      </c>
      <c r="E2229" s="98">
        <v>477</v>
      </c>
      <c r="F2229" s="99">
        <v>0</v>
      </c>
      <c r="G2229" s="98">
        <v>477</v>
      </c>
      <c r="H2229" s="98">
        <v>17453</v>
      </c>
      <c r="I2229" s="99">
        <v>0</v>
      </c>
      <c r="J2229" s="98">
        <v>17453</v>
      </c>
      <c r="K2229" s="100">
        <v>2.733E-2</v>
      </c>
      <c r="M2229">
        <f t="shared" si="68"/>
        <v>0</v>
      </c>
      <c r="N2229">
        <f t="shared" si="69"/>
        <v>0</v>
      </c>
    </row>
    <row r="2230" spans="1:14" x14ac:dyDescent="0.2">
      <c r="A2230" s="96">
        <v>330276</v>
      </c>
      <c r="B2230" s="97" t="s">
        <v>776</v>
      </c>
      <c r="C2230" s="97" t="s">
        <v>2090</v>
      </c>
      <c r="D2230" s="96" t="s">
        <v>2349</v>
      </c>
      <c r="E2230" s="98">
        <v>926</v>
      </c>
      <c r="F2230" s="99">
        <v>0</v>
      </c>
      <c r="G2230" s="98">
        <v>926</v>
      </c>
      <c r="H2230" s="98">
        <v>8907</v>
      </c>
      <c r="I2230" s="99">
        <v>0</v>
      </c>
      <c r="J2230" s="98">
        <v>8907</v>
      </c>
      <c r="K2230" s="100">
        <v>0.10396</v>
      </c>
      <c r="M2230">
        <f t="shared" si="68"/>
        <v>0</v>
      </c>
      <c r="N2230">
        <f t="shared" si="69"/>
        <v>0</v>
      </c>
    </row>
    <row r="2231" spans="1:14" x14ac:dyDescent="0.2">
      <c r="A2231" s="96">
        <v>330277</v>
      </c>
      <c r="B2231" s="97" t="s">
        <v>776</v>
      </c>
      <c r="C2231" s="97" t="s">
        <v>2090</v>
      </c>
      <c r="D2231" s="96" t="s">
        <v>2350</v>
      </c>
      <c r="E2231" s="98">
        <v>390</v>
      </c>
      <c r="F2231" s="99">
        <v>0</v>
      </c>
      <c r="G2231" s="98">
        <v>390</v>
      </c>
      <c r="H2231" s="98">
        <v>7431</v>
      </c>
      <c r="I2231" s="99">
        <v>0</v>
      </c>
      <c r="J2231" s="98">
        <v>7431</v>
      </c>
      <c r="K2231" s="100">
        <v>5.2479999999999999E-2</v>
      </c>
      <c r="M2231">
        <f t="shared" si="68"/>
        <v>0</v>
      </c>
      <c r="N2231">
        <f t="shared" si="69"/>
        <v>0</v>
      </c>
    </row>
    <row r="2232" spans="1:14" x14ac:dyDescent="0.2">
      <c r="A2232" s="96">
        <v>330279</v>
      </c>
      <c r="B2232" s="97" t="s">
        <v>776</v>
      </c>
      <c r="C2232" s="97" t="s">
        <v>2090</v>
      </c>
      <c r="D2232" s="96" t="s">
        <v>548</v>
      </c>
      <c r="E2232" s="98">
        <v>1961</v>
      </c>
      <c r="F2232" s="99">
        <v>252</v>
      </c>
      <c r="G2232" s="98">
        <v>2213</v>
      </c>
      <c r="H2232" s="98">
        <v>29706</v>
      </c>
      <c r="I2232" s="99">
        <v>26204</v>
      </c>
      <c r="J2232" s="98">
        <v>55910</v>
      </c>
      <c r="K2232" s="100">
        <v>3.9579999999999997E-2</v>
      </c>
      <c r="M2232">
        <f t="shared" si="68"/>
        <v>0.11387257117035698</v>
      </c>
      <c r="N2232">
        <f t="shared" si="69"/>
        <v>0.4686818100518691</v>
      </c>
    </row>
    <row r="2233" spans="1:14" x14ac:dyDescent="0.2">
      <c r="A2233" s="96">
        <v>330285</v>
      </c>
      <c r="B2233" s="97" t="s">
        <v>776</v>
      </c>
      <c r="C2233" s="97" t="s">
        <v>2090</v>
      </c>
      <c r="D2233" s="96" t="s">
        <v>2351</v>
      </c>
      <c r="E2233" s="98">
        <v>6600</v>
      </c>
      <c r="F2233" s="99">
        <v>344</v>
      </c>
      <c r="G2233" s="98">
        <v>6944</v>
      </c>
      <c r="H2233" s="98">
        <v>57312</v>
      </c>
      <c r="I2233" s="99">
        <v>28562</v>
      </c>
      <c r="J2233" s="98">
        <v>85874</v>
      </c>
      <c r="K2233" s="100">
        <v>8.0860000000000001E-2</v>
      </c>
      <c r="M2233">
        <f t="shared" si="68"/>
        <v>4.9539170506912443E-2</v>
      </c>
      <c r="N2233">
        <f t="shared" si="69"/>
        <v>0.33260358199222118</v>
      </c>
    </row>
    <row r="2234" spans="1:14" x14ac:dyDescent="0.2">
      <c r="A2234" s="96">
        <v>330286</v>
      </c>
      <c r="B2234" s="97" t="s">
        <v>776</v>
      </c>
      <c r="C2234" s="97" t="s">
        <v>2090</v>
      </c>
      <c r="D2234" s="96" t="s">
        <v>2352</v>
      </c>
      <c r="E2234" s="98">
        <v>3118</v>
      </c>
      <c r="F2234" s="99">
        <v>181</v>
      </c>
      <c r="G2234" s="98">
        <v>3299</v>
      </c>
      <c r="H2234" s="98">
        <v>61339</v>
      </c>
      <c r="I2234" s="99">
        <v>14074</v>
      </c>
      <c r="J2234" s="98">
        <v>75413</v>
      </c>
      <c r="K2234" s="100">
        <v>4.3749999999999997E-2</v>
      </c>
      <c r="M2234">
        <f t="shared" si="68"/>
        <v>5.4865110639587752E-2</v>
      </c>
      <c r="N2234">
        <f t="shared" si="69"/>
        <v>0.18662564809780807</v>
      </c>
    </row>
    <row r="2235" spans="1:14" x14ac:dyDescent="0.2">
      <c r="A2235" s="96">
        <v>330290</v>
      </c>
      <c r="B2235" s="97" t="s">
        <v>776</v>
      </c>
      <c r="C2235" s="97" t="s">
        <v>2090</v>
      </c>
      <c r="D2235" s="96" t="s">
        <v>2353</v>
      </c>
      <c r="E2235" s="98">
        <v>6845</v>
      </c>
      <c r="F2235" s="99">
        <v>401</v>
      </c>
      <c r="G2235" s="98">
        <v>7246</v>
      </c>
      <c r="H2235" s="98">
        <v>38728</v>
      </c>
      <c r="I2235" s="99">
        <v>8981</v>
      </c>
      <c r="J2235" s="98">
        <v>47709</v>
      </c>
      <c r="K2235" s="100">
        <v>0.15187999999999999</v>
      </c>
      <c r="M2235">
        <f t="shared" si="68"/>
        <v>5.5340877725641731E-2</v>
      </c>
      <c r="N2235">
        <f t="shared" si="69"/>
        <v>0.18824540443102977</v>
      </c>
    </row>
    <row r="2236" spans="1:14" x14ac:dyDescent="0.2">
      <c r="A2236" s="96">
        <v>330304</v>
      </c>
      <c r="B2236" s="97" t="s">
        <v>776</v>
      </c>
      <c r="C2236" s="97" t="s">
        <v>2090</v>
      </c>
      <c r="D2236" s="96" t="s">
        <v>2354</v>
      </c>
      <c r="E2236" s="98">
        <v>2162</v>
      </c>
      <c r="F2236" s="99">
        <v>17</v>
      </c>
      <c r="G2236" s="98">
        <v>2179</v>
      </c>
      <c r="H2236" s="98">
        <v>39885</v>
      </c>
      <c r="I2236" s="99">
        <v>887</v>
      </c>
      <c r="J2236" s="98">
        <v>40772</v>
      </c>
      <c r="K2236" s="100">
        <v>5.3440000000000001E-2</v>
      </c>
      <c r="M2236">
        <f t="shared" si="68"/>
        <v>7.8017439192290044E-3</v>
      </c>
      <c r="N2236">
        <f t="shared" si="69"/>
        <v>2.1755126066908662E-2</v>
      </c>
    </row>
    <row r="2237" spans="1:14" x14ac:dyDescent="0.2">
      <c r="A2237" s="96">
        <v>330306</v>
      </c>
      <c r="B2237" s="97" t="s">
        <v>776</v>
      </c>
      <c r="C2237" s="97" t="s">
        <v>2090</v>
      </c>
      <c r="D2237" s="96" t="s">
        <v>2355</v>
      </c>
      <c r="E2237" s="98">
        <v>10101</v>
      </c>
      <c r="F2237" s="99">
        <v>631</v>
      </c>
      <c r="G2237" s="98">
        <v>10732</v>
      </c>
      <c r="H2237" s="98">
        <v>42036</v>
      </c>
      <c r="I2237" s="99">
        <v>11520</v>
      </c>
      <c r="J2237" s="98">
        <v>53556</v>
      </c>
      <c r="K2237" s="100">
        <v>0.20039000000000001</v>
      </c>
      <c r="M2237">
        <f t="shared" si="68"/>
        <v>5.8796123742079764E-2</v>
      </c>
      <c r="N2237">
        <f t="shared" si="69"/>
        <v>0.21510194936141608</v>
      </c>
    </row>
    <row r="2238" spans="1:14" x14ac:dyDescent="0.2">
      <c r="A2238" s="96">
        <v>330307</v>
      </c>
      <c r="B2238" s="97" t="s">
        <v>776</v>
      </c>
      <c r="C2238" s="97" t="s">
        <v>2090</v>
      </c>
      <c r="D2238" s="96" t="s">
        <v>2356</v>
      </c>
      <c r="E2238" s="98">
        <v>945</v>
      </c>
      <c r="F2238" s="99">
        <v>0</v>
      </c>
      <c r="G2238" s="98">
        <v>945</v>
      </c>
      <c r="H2238" s="98">
        <v>14302</v>
      </c>
      <c r="I2238" s="99">
        <v>0</v>
      </c>
      <c r="J2238" s="98">
        <v>14302</v>
      </c>
      <c r="K2238" s="100">
        <v>6.6070000000000004E-2</v>
      </c>
      <c r="M2238">
        <f t="shared" si="68"/>
        <v>0</v>
      </c>
      <c r="N2238">
        <f t="shared" si="69"/>
        <v>0</v>
      </c>
    </row>
    <row r="2239" spans="1:14" x14ac:dyDescent="0.2">
      <c r="A2239" s="96">
        <v>330316</v>
      </c>
      <c r="B2239" s="97" t="s">
        <v>776</v>
      </c>
      <c r="C2239" s="97" t="s">
        <v>2090</v>
      </c>
      <c r="D2239" s="96" t="s">
        <v>2357</v>
      </c>
      <c r="E2239" s="98">
        <v>4679</v>
      </c>
      <c r="F2239" s="99">
        <v>0</v>
      </c>
      <c r="G2239" s="98">
        <v>4679</v>
      </c>
      <c r="H2239" s="98">
        <v>24774</v>
      </c>
      <c r="I2239" s="99">
        <v>0</v>
      </c>
      <c r="J2239" s="98">
        <v>24774</v>
      </c>
      <c r="K2239" s="100">
        <v>0.18887000000000001</v>
      </c>
      <c r="M2239">
        <f t="shared" si="68"/>
        <v>0</v>
      </c>
      <c r="N2239">
        <f t="shared" si="69"/>
        <v>0</v>
      </c>
    </row>
    <row r="2240" spans="1:14" x14ac:dyDescent="0.2">
      <c r="A2240" s="96">
        <v>330331</v>
      </c>
      <c r="B2240" s="97" t="s">
        <v>776</v>
      </c>
      <c r="C2240" s="97" t="s">
        <v>2090</v>
      </c>
      <c r="D2240" s="96" t="s">
        <v>2358</v>
      </c>
      <c r="E2240" s="98">
        <v>1415</v>
      </c>
      <c r="F2240" s="99">
        <v>27</v>
      </c>
      <c r="G2240" s="98">
        <v>1442</v>
      </c>
      <c r="H2240" s="98">
        <v>41453</v>
      </c>
      <c r="I2240" s="99">
        <v>12092</v>
      </c>
      <c r="J2240" s="98">
        <v>53545</v>
      </c>
      <c r="K2240" s="100">
        <v>2.6929999999999999E-2</v>
      </c>
      <c r="M2240">
        <f t="shared" si="68"/>
        <v>1.8723994452149791E-2</v>
      </c>
      <c r="N2240">
        <f t="shared" si="69"/>
        <v>0.22582874217947521</v>
      </c>
    </row>
    <row r="2241" spans="1:14" x14ac:dyDescent="0.2">
      <c r="A2241" s="96">
        <v>330332</v>
      </c>
      <c r="B2241" s="97" t="s">
        <v>1741</v>
      </c>
      <c r="C2241" s="97" t="s">
        <v>2090</v>
      </c>
      <c r="D2241" s="96" t="s">
        <v>2359</v>
      </c>
      <c r="E2241" s="98">
        <v>1022</v>
      </c>
      <c r="F2241" s="99">
        <v>0</v>
      </c>
      <c r="G2241" s="98">
        <v>1022</v>
      </c>
      <c r="H2241" s="98">
        <v>25517</v>
      </c>
      <c r="I2241" s="99">
        <v>0</v>
      </c>
      <c r="J2241" s="98">
        <v>25517</v>
      </c>
      <c r="K2241" s="100">
        <v>4.0050000000000002E-2</v>
      </c>
      <c r="M2241">
        <f t="shared" si="68"/>
        <v>0</v>
      </c>
      <c r="N2241">
        <f t="shared" si="69"/>
        <v>0</v>
      </c>
    </row>
    <row r="2242" spans="1:14" x14ac:dyDescent="0.2">
      <c r="A2242" s="96">
        <v>330339</v>
      </c>
      <c r="B2242" s="97" t="s">
        <v>1741</v>
      </c>
      <c r="C2242" s="97" t="s">
        <v>2090</v>
      </c>
      <c r="D2242" s="96" t="s">
        <v>2360</v>
      </c>
      <c r="E2242" s="98">
        <v>9</v>
      </c>
      <c r="F2242" s="99">
        <v>0</v>
      </c>
      <c r="G2242" s="98">
        <v>9</v>
      </c>
      <c r="H2242" s="98">
        <v>60</v>
      </c>
      <c r="I2242" s="99">
        <v>0</v>
      </c>
      <c r="J2242" s="98">
        <v>60</v>
      </c>
      <c r="K2242" s="100">
        <v>0.15</v>
      </c>
      <c r="M2242">
        <f t="shared" si="68"/>
        <v>0</v>
      </c>
      <c r="N2242">
        <f t="shared" si="69"/>
        <v>0</v>
      </c>
    </row>
    <row r="2243" spans="1:14" x14ac:dyDescent="0.2">
      <c r="A2243" s="96">
        <v>330340</v>
      </c>
      <c r="B2243" s="97" t="s">
        <v>776</v>
      </c>
      <c r="C2243" s="97" t="s">
        <v>2090</v>
      </c>
      <c r="D2243" s="96" t="s">
        <v>2361</v>
      </c>
      <c r="E2243" s="98">
        <v>326</v>
      </c>
      <c r="F2243" s="99">
        <v>0</v>
      </c>
      <c r="G2243" s="98">
        <v>326</v>
      </c>
      <c r="H2243" s="98">
        <v>10945</v>
      </c>
      <c r="I2243" s="99">
        <v>0</v>
      </c>
      <c r="J2243" s="98">
        <v>10945</v>
      </c>
      <c r="K2243" s="100">
        <v>2.9790000000000001E-2</v>
      </c>
      <c r="M2243">
        <f t="shared" si="68"/>
        <v>0</v>
      </c>
      <c r="N2243">
        <f t="shared" si="69"/>
        <v>0</v>
      </c>
    </row>
    <row r="2244" spans="1:14" x14ac:dyDescent="0.2">
      <c r="A2244" s="96">
        <v>330350</v>
      </c>
      <c r="B2244" s="97" t="s">
        <v>776</v>
      </c>
      <c r="C2244" s="97" t="s">
        <v>2090</v>
      </c>
      <c r="D2244" s="96" t="s">
        <v>2362</v>
      </c>
      <c r="E2244" s="98">
        <v>8452</v>
      </c>
      <c r="F2244" s="99">
        <v>1899</v>
      </c>
      <c r="G2244" s="98">
        <v>10351</v>
      </c>
      <c r="H2244" s="98">
        <v>23746</v>
      </c>
      <c r="I2244" s="99">
        <v>13918</v>
      </c>
      <c r="J2244" s="98">
        <v>37664</v>
      </c>
      <c r="K2244" s="100">
        <v>0.27482000000000001</v>
      </c>
      <c r="M2244">
        <f t="shared" ref="M2244:M2307" si="70">F2244/G2244</f>
        <v>0.18346053521398897</v>
      </c>
      <c r="N2244">
        <f t="shared" ref="N2244:N2307" si="71">I2244/J2244</f>
        <v>0.36953058623619373</v>
      </c>
    </row>
    <row r="2245" spans="1:14" x14ac:dyDescent="0.2">
      <c r="A2245" s="96">
        <v>330353</v>
      </c>
      <c r="B2245" s="97" t="s">
        <v>776</v>
      </c>
      <c r="C2245" s="97" t="s">
        <v>2090</v>
      </c>
      <c r="D2245" s="96" t="s">
        <v>2363</v>
      </c>
      <c r="E2245" s="98">
        <v>6333</v>
      </c>
      <c r="F2245" s="99">
        <v>405</v>
      </c>
      <c r="G2245" s="98">
        <v>6738</v>
      </c>
      <c r="H2245" s="98">
        <v>27110</v>
      </c>
      <c r="I2245" s="99">
        <v>15507</v>
      </c>
      <c r="J2245" s="98">
        <v>42617</v>
      </c>
      <c r="K2245" s="100">
        <v>0.15811</v>
      </c>
      <c r="M2245">
        <f t="shared" si="70"/>
        <v>6.0106856634016027E-2</v>
      </c>
      <c r="N2245">
        <f t="shared" si="71"/>
        <v>0.36386887861651451</v>
      </c>
    </row>
    <row r="2246" spans="1:14" x14ac:dyDescent="0.2">
      <c r="A2246" s="96">
        <v>330354</v>
      </c>
      <c r="B2246" s="97" t="s">
        <v>776</v>
      </c>
      <c r="C2246" s="97" t="s">
        <v>2090</v>
      </c>
      <c r="D2246" s="96" t="s">
        <v>2364</v>
      </c>
      <c r="E2246" s="98">
        <v>422</v>
      </c>
      <c r="F2246" s="99">
        <v>17</v>
      </c>
      <c r="G2246" s="98">
        <v>439</v>
      </c>
      <c r="H2246" s="98">
        <v>7085</v>
      </c>
      <c r="I2246" s="99">
        <v>2987</v>
      </c>
      <c r="J2246" s="98">
        <v>10072</v>
      </c>
      <c r="K2246" s="100">
        <v>4.3589999999999997E-2</v>
      </c>
      <c r="M2246">
        <f t="shared" si="70"/>
        <v>3.8724373576309798E-2</v>
      </c>
      <c r="N2246">
        <f t="shared" si="71"/>
        <v>0.29656473391580618</v>
      </c>
    </row>
    <row r="2247" spans="1:14" x14ac:dyDescent="0.2">
      <c r="A2247" s="96">
        <v>330357</v>
      </c>
      <c r="B2247" s="97" t="s">
        <v>776</v>
      </c>
      <c r="C2247" s="97" t="s">
        <v>2090</v>
      </c>
      <c r="D2247" s="96" t="s">
        <v>2365</v>
      </c>
      <c r="E2247" s="98">
        <v>8724</v>
      </c>
      <c r="F2247" s="99">
        <v>804</v>
      </c>
      <c r="G2247" s="98">
        <v>9528</v>
      </c>
      <c r="H2247" s="98">
        <v>44260</v>
      </c>
      <c r="I2247" s="99">
        <v>13263</v>
      </c>
      <c r="J2247" s="98">
        <v>57523</v>
      </c>
      <c r="K2247" s="100">
        <v>0.16564000000000001</v>
      </c>
      <c r="M2247">
        <f t="shared" si="70"/>
        <v>8.4382871536523935E-2</v>
      </c>
      <c r="N2247">
        <f t="shared" si="71"/>
        <v>0.23056864210837405</v>
      </c>
    </row>
    <row r="2248" spans="1:14" x14ac:dyDescent="0.2">
      <c r="A2248" s="96">
        <v>330372</v>
      </c>
      <c r="B2248" s="97" t="s">
        <v>776</v>
      </c>
      <c r="C2248" s="97" t="s">
        <v>2090</v>
      </c>
      <c r="D2248" s="96" t="s">
        <v>2366</v>
      </c>
      <c r="E2248" s="98">
        <v>2776</v>
      </c>
      <c r="F2248" s="99">
        <v>231</v>
      </c>
      <c r="G2248" s="98">
        <v>3007</v>
      </c>
      <c r="H2248" s="98">
        <v>30433</v>
      </c>
      <c r="I2248" s="99">
        <v>9719</v>
      </c>
      <c r="J2248" s="98">
        <v>40152</v>
      </c>
      <c r="K2248" s="100">
        <v>7.4889999999999998E-2</v>
      </c>
      <c r="M2248">
        <f t="shared" si="70"/>
        <v>7.6820751579647489E-2</v>
      </c>
      <c r="N2248">
        <f t="shared" si="71"/>
        <v>0.24205519027694761</v>
      </c>
    </row>
    <row r="2249" spans="1:14" x14ac:dyDescent="0.2">
      <c r="A2249" s="96">
        <v>330385</v>
      </c>
      <c r="B2249" s="97" t="s">
        <v>776</v>
      </c>
      <c r="C2249" s="97" t="s">
        <v>2090</v>
      </c>
      <c r="D2249" s="96" t="s">
        <v>2367</v>
      </c>
      <c r="E2249" s="98">
        <v>1588</v>
      </c>
      <c r="F2249" s="99">
        <v>609</v>
      </c>
      <c r="G2249" s="98">
        <v>2197</v>
      </c>
      <c r="H2249" s="98">
        <v>5500</v>
      </c>
      <c r="I2249" s="99">
        <v>1850</v>
      </c>
      <c r="J2249" s="98">
        <v>7350</v>
      </c>
      <c r="K2249" s="100">
        <v>0.29891000000000001</v>
      </c>
      <c r="M2249">
        <f t="shared" si="70"/>
        <v>0.27719617660446061</v>
      </c>
      <c r="N2249">
        <f t="shared" si="71"/>
        <v>0.25170068027210885</v>
      </c>
    </row>
    <row r="2250" spans="1:14" x14ac:dyDescent="0.2">
      <c r="A2250" s="96">
        <v>330386</v>
      </c>
      <c r="B2250" s="97" t="s">
        <v>776</v>
      </c>
      <c r="C2250" s="97" t="s">
        <v>2090</v>
      </c>
      <c r="D2250" s="96" t="s">
        <v>2368</v>
      </c>
      <c r="E2250" s="98">
        <v>1078</v>
      </c>
      <c r="F2250" s="99">
        <v>0</v>
      </c>
      <c r="G2250" s="98">
        <v>1078</v>
      </c>
      <c r="H2250" s="98">
        <v>12258</v>
      </c>
      <c r="I2250" s="99">
        <v>0</v>
      </c>
      <c r="J2250" s="98">
        <v>12258</v>
      </c>
      <c r="K2250" s="100">
        <v>8.7940000000000004E-2</v>
      </c>
      <c r="M2250">
        <f t="shared" si="70"/>
        <v>0</v>
      </c>
      <c r="N2250">
        <f t="shared" si="71"/>
        <v>0</v>
      </c>
    </row>
    <row r="2251" spans="1:14" x14ac:dyDescent="0.2">
      <c r="A2251" s="96">
        <v>330389</v>
      </c>
      <c r="B2251" s="97" t="s">
        <v>776</v>
      </c>
      <c r="C2251" s="97" t="s">
        <v>2090</v>
      </c>
      <c r="D2251" s="96" t="s">
        <v>2369</v>
      </c>
      <c r="E2251" s="98">
        <v>1096</v>
      </c>
      <c r="F2251" s="99">
        <v>34</v>
      </c>
      <c r="G2251" s="98">
        <v>1130</v>
      </c>
      <c r="H2251" s="98">
        <v>8889</v>
      </c>
      <c r="I2251" s="99">
        <v>1587</v>
      </c>
      <c r="J2251" s="98">
        <v>10476</v>
      </c>
      <c r="K2251" s="100">
        <v>0.10786999999999999</v>
      </c>
      <c r="M2251">
        <f t="shared" si="70"/>
        <v>3.0088495575221239E-2</v>
      </c>
      <c r="N2251">
        <f t="shared" si="71"/>
        <v>0.15148911798396333</v>
      </c>
    </row>
    <row r="2252" spans="1:14" x14ac:dyDescent="0.2">
      <c r="A2252" s="96">
        <v>330390</v>
      </c>
      <c r="B2252" s="97" t="s">
        <v>776</v>
      </c>
      <c r="C2252" s="97" t="s">
        <v>2090</v>
      </c>
      <c r="D2252" s="96" t="s">
        <v>2370</v>
      </c>
      <c r="E2252" s="98">
        <v>2633</v>
      </c>
      <c r="F2252" s="99">
        <v>929</v>
      </c>
      <c r="G2252" s="98">
        <v>3562</v>
      </c>
      <c r="H2252" s="98">
        <v>9838</v>
      </c>
      <c r="I2252" s="99">
        <v>3893</v>
      </c>
      <c r="J2252" s="98">
        <v>13731</v>
      </c>
      <c r="K2252" s="100">
        <v>0.25940999999999997</v>
      </c>
      <c r="M2252">
        <f t="shared" si="70"/>
        <v>0.26080853453116226</v>
      </c>
      <c r="N2252">
        <f t="shared" si="71"/>
        <v>0.28351904449785159</v>
      </c>
    </row>
    <row r="2253" spans="1:14" x14ac:dyDescent="0.2">
      <c r="A2253" s="96">
        <v>330393</v>
      </c>
      <c r="B2253" s="97" t="s">
        <v>776</v>
      </c>
      <c r="C2253" s="97" t="s">
        <v>2090</v>
      </c>
      <c r="D2253" s="96" t="s">
        <v>2371</v>
      </c>
      <c r="E2253" s="98">
        <v>2586</v>
      </c>
      <c r="F2253" s="99">
        <v>14</v>
      </c>
      <c r="G2253" s="98">
        <v>2600</v>
      </c>
      <c r="H2253" s="98">
        <v>43051</v>
      </c>
      <c r="I2253" s="99">
        <v>7411</v>
      </c>
      <c r="J2253" s="98">
        <v>50462</v>
      </c>
      <c r="K2253" s="100">
        <v>5.1520000000000003E-2</v>
      </c>
      <c r="M2253">
        <f t="shared" si="70"/>
        <v>5.3846153846153844E-3</v>
      </c>
      <c r="N2253">
        <f t="shared" si="71"/>
        <v>0.1468629860092743</v>
      </c>
    </row>
    <row r="2254" spans="1:14" x14ac:dyDescent="0.2">
      <c r="A2254" s="96">
        <v>330394</v>
      </c>
      <c r="B2254" s="97" t="s">
        <v>776</v>
      </c>
      <c r="C2254" s="97" t="s">
        <v>2090</v>
      </c>
      <c r="D2254" s="96" t="s">
        <v>2372</v>
      </c>
      <c r="E2254" s="98">
        <v>2650</v>
      </c>
      <c r="F2254" s="99">
        <v>15</v>
      </c>
      <c r="G2254" s="98">
        <v>2665</v>
      </c>
      <c r="H2254" s="98">
        <v>45517</v>
      </c>
      <c r="I2254" s="99">
        <v>2897</v>
      </c>
      <c r="J2254" s="98">
        <v>48414</v>
      </c>
      <c r="K2254" s="100">
        <v>5.5050000000000002E-2</v>
      </c>
      <c r="M2254">
        <f t="shared" si="70"/>
        <v>5.6285178236397749E-3</v>
      </c>
      <c r="N2254">
        <f t="shared" si="71"/>
        <v>5.9838063370099559E-2</v>
      </c>
    </row>
    <row r="2255" spans="1:14" x14ac:dyDescent="0.2">
      <c r="A2255" s="96">
        <v>330395</v>
      </c>
      <c r="B2255" s="97" t="s">
        <v>776</v>
      </c>
      <c r="C2255" s="97" t="s">
        <v>2090</v>
      </c>
      <c r="D2255" s="96" t="s">
        <v>2373</v>
      </c>
      <c r="E2255" s="98">
        <v>7248</v>
      </c>
      <c r="F2255" s="99">
        <v>563</v>
      </c>
      <c r="G2255" s="98">
        <v>7811</v>
      </c>
      <c r="H2255" s="98">
        <v>30537</v>
      </c>
      <c r="I2255" s="99">
        <v>3370</v>
      </c>
      <c r="J2255" s="98">
        <v>33907</v>
      </c>
      <c r="K2255" s="100">
        <v>0.23036999999999999</v>
      </c>
      <c r="M2255">
        <f t="shared" si="70"/>
        <v>7.2077838945077452E-2</v>
      </c>
      <c r="N2255">
        <f t="shared" si="71"/>
        <v>9.9389506591559262E-2</v>
      </c>
    </row>
    <row r="2256" spans="1:14" x14ac:dyDescent="0.2">
      <c r="A2256" s="96">
        <v>330396</v>
      </c>
      <c r="B2256" s="97" t="s">
        <v>776</v>
      </c>
      <c r="C2256" s="97" t="s">
        <v>2090</v>
      </c>
      <c r="D2256" s="96" t="s">
        <v>2374</v>
      </c>
      <c r="E2256" s="98">
        <v>4225</v>
      </c>
      <c r="F2256" s="99">
        <v>1473</v>
      </c>
      <c r="G2256" s="98">
        <v>5698</v>
      </c>
      <c r="H2256" s="98">
        <v>10750</v>
      </c>
      <c r="I2256" s="99">
        <v>5517</v>
      </c>
      <c r="J2256" s="98">
        <v>16267</v>
      </c>
      <c r="K2256" s="100">
        <v>0.35027999999999998</v>
      </c>
      <c r="M2256">
        <f t="shared" si="70"/>
        <v>0.2585117585117585</v>
      </c>
      <c r="N2256">
        <f t="shared" si="71"/>
        <v>0.33915288621134815</v>
      </c>
    </row>
    <row r="2257" spans="1:14" x14ac:dyDescent="0.2">
      <c r="A2257" s="96">
        <v>330397</v>
      </c>
      <c r="B2257" s="97" t="s">
        <v>776</v>
      </c>
      <c r="C2257" s="97" t="s">
        <v>2090</v>
      </c>
      <c r="D2257" s="96" t="s">
        <v>2375</v>
      </c>
      <c r="E2257" s="98">
        <v>4757</v>
      </c>
      <c r="F2257" s="99">
        <v>1354</v>
      </c>
      <c r="G2257" s="98">
        <v>6111</v>
      </c>
      <c r="H2257" s="98">
        <v>15268</v>
      </c>
      <c r="I2257" s="99">
        <v>5929</v>
      </c>
      <c r="J2257" s="98">
        <v>21197</v>
      </c>
      <c r="K2257" s="100">
        <v>0.2883</v>
      </c>
      <c r="M2257">
        <f t="shared" si="70"/>
        <v>0.22156766486663393</v>
      </c>
      <c r="N2257">
        <f t="shared" si="71"/>
        <v>0.27970939283860924</v>
      </c>
    </row>
    <row r="2258" spans="1:14" x14ac:dyDescent="0.2">
      <c r="A2258" s="96">
        <v>330399</v>
      </c>
      <c r="B2258" s="97" t="s">
        <v>776</v>
      </c>
      <c r="C2258" s="97" t="s">
        <v>2090</v>
      </c>
      <c r="D2258" s="96" t="s">
        <v>2376</v>
      </c>
      <c r="E2258" s="98">
        <v>9105</v>
      </c>
      <c r="F2258" s="99">
        <v>3386</v>
      </c>
      <c r="G2258" s="98">
        <v>12491</v>
      </c>
      <c r="H2258" s="98">
        <v>22159</v>
      </c>
      <c r="I2258" s="99">
        <v>9814</v>
      </c>
      <c r="J2258" s="98">
        <v>31973</v>
      </c>
      <c r="K2258" s="100">
        <v>0.39067000000000002</v>
      </c>
      <c r="M2258">
        <f t="shared" si="70"/>
        <v>0.27107517412537024</v>
      </c>
      <c r="N2258">
        <f t="shared" si="71"/>
        <v>0.30694648609764491</v>
      </c>
    </row>
    <row r="2259" spans="1:14" x14ac:dyDescent="0.2">
      <c r="A2259" s="96">
        <v>330401</v>
      </c>
      <c r="B2259" s="97" t="s">
        <v>776</v>
      </c>
      <c r="C2259" s="97" t="s">
        <v>2090</v>
      </c>
      <c r="D2259" s="96" t="s">
        <v>2377</v>
      </c>
      <c r="E2259" s="98">
        <v>1098</v>
      </c>
      <c r="F2259" s="99">
        <v>0</v>
      </c>
      <c r="G2259" s="98">
        <v>1098</v>
      </c>
      <c r="H2259" s="98">
        <v>40120</v>
      </c>
      <c r="I2259" s="99">
        <v>6604</v>
      </c>
      <c r="J2259" s="98">
        <v>46724</v>
      </c>
      <c r="K2259" s="100">
        <v>2.35E-2</v>
      </c>
      <c r="M2259">
        <f t="shared" si="70"/>
        <v>0</v>
      </c>
      <c r="N2259">
        <f t="shared" si="71"/>
        <v>0.14134063864395172</v>
      </c>
    </row>
    <row r="2260" spans="1:14" x14ac:dyDescent="0.2">
      <c r="A2260" s="96">
        <v>330403</v>
      </c>
      <c r="B2260" s="97" t="s">
        <v>776</v>
      </c>
      <c r="C2260" s="97" t="s">
        <v>2090</v>
      </c>
      <c r="D2260" s="96" t="s">
        <v>2378</v>
      </c>
      <c r="E2260" s="98">
        <v>0</v>
      </c>
      <c r="F2260" s="99">
        <v>0</v>
      </c>
      <c r="G2260" s="98">
        <v>0</v>
      </c>
      <c r="H2260" s="98">
        <v>35</v>
      </c>
      <c r="I2260" s="99">
        <v>0</v>
      </c>
      <c r="J2260" s="98">
        <v>35</v>
      </c>
      <c r="K2260" s="100">
        <v>0</v>
      </c>
      <c r="M2260" t="e">
        <f t="shared" si="70"/>
        <v>#DIV/0!</v>
      </c>
      <c r="N2260">
        <f t="shared" si="71"/>
        <v>0</v>
      </c>
    </row>
    <row r="2261" spans="1:14" x14ac:dyDescent="0.2">
      <c r="A2261" s="96">
        <v>330404</v>
      </c>
      <c r="B2261" s="97" t="s">
        <v>776</v>
      </c>
      <c r="C2261" s="97" t="s">
        <v>2090</v>
      </c>
      <c r="D2261" s="96" t="s">
        <v>2379</v>
      </c>
      <c r="E2261" s="98">
        <v>176</v>
      </c>
      <c r="F2261" s="99">
        <v>0</v>
      </c>
      <c r="G2261" s="98">
        <v>176</v>
      </c>
      <c r="H2261" s="98">
        <v>4826</v>
      </c>
      <c r="I2261" s="99">
        <v>0</v>
      </c>
      <c r="J2261" s="98">
        <v>4826</v>
      </c>
      <c r="K2261" s="100">
        <v>3.6470000000000002E-2</v>
      </c>
      <c r="M2261">
        <f t="shared" si="70"/>
        <v>0</v>
      </c>
      <c r="N2261">
        <f t="shared" si="71"/>
        <v>0</v>
      </c>
    </row>
    <row r="2262" spans="1:14" x14ac:dyDescent="0.2">
      <c r="A2262" s="96">
        <v>330405</v>
      </c>
      <c r="B2262" s="97" t="s">
        <v>776</v>
      </c>
      <c r="C2262" s="97" t="s">
        <v>2090</v>
      </c>
      <c r="D2262" s="96" t="s">
        <v>2380</v>
      </c>
      <c r="E2262" s="98">
        <v>47</v>
      </c>
      <c r="F2262" s="99">
        <v>0</v>
      </c>
      <c r="G2262" s="98">
        <v>47</v>
      </c>
      <c r="H2262" s="98">
        <v>3355</v>
      </c>
      <c r="I2262" s="99">
        <v>0</v>
      </c>
      <c r="J2262" s="98">
        <v>3355</v>
      </c>
      <c r="K2262" s="100">
        <v>1.401E-2</v>
      </c>
      <c r="M2262">
        <f t="shared" si="70"/>
        <v>0</v>
      </c>
      <c r="N2262">
        <f t="shared" si="71"/>
        <v>0</v>
      </c>
    </row>
    <row r="2263" spans="1:14" x14ac:dyDescent="0.2">
      <c r="A2263" s="96">
        <v>330406</v>
      </c>
      <c r="B2263" s="97" t="s">
        <v>776</v>
      </c>
      <c r="C2263" s="97" t="s">
        <v>2090</v>
      </c>
      <c r="D2263" s="96" t="s">
        <v>2381</v>
      </c>
      <c r="E2263" s="98">
        <v>65</v>
      </c>
      <c r="F2263" s="99">
        <v>0</v>
      </c>
      <c r="G2263" s="98">
        <v>65</v>
      </c>
      <c r="H2263" s="98">
        <v>2478</v>
      </c>
      <c r="I2263" s="99">
        <v>0</v>
      </c>
      <c r="J2263" s="98">
        <v>2478</v>
      </c>
      <c r="K2263" s="100">
        <v>2.623E-2</v>
      </c>
      <c r="M2263">
        <f t="shared" si="70"/>
        <v>0</v>
      </c>
      <c r="N2263">
        <f t="shared" si="71"/>
        <v>0</v>
      </c>
    </row>
    <row r="2264" spans="1:14" x14ac:dyDescent="0.2">
      <c r="A2264" s="96">
        <v>330407</v>
      </c>
      <c r="B2264" s="97" t="s">
        <v>776</v>
      </c>
      <c r="C2264" s="97" t="s">
        <v>2090</v>
      </c>
      <c r="D2264" s="96" t="s">
        <v>2382</v>
      </c>
      <c r="E2264" s="98">
        <v>14</v>
      </c>
      <c r="F2264" s="99">
        <v>0</v>
      </c>
      <c r="G2264" s="98">
        <v>14</v>
      </c>
      <c r="H2264" s="98">
        <v>1213</v>
      </c>
      <c r="I2264" s="99">
        <v>167</v>
      </c>
      <c r="J2264" s="98">
        <v>1380</v>
      </c>
      <c r="K2264" s="100">
        <v>1.014E-2</v>
      </c>
      <c r="M2264">
        <f t="shared" si="70"/>
        <v>0</v>
      </c>
      <c r="N2264">
        <f t="shared" si="71"/>
        <v>0.12101449275362319</v>
      </c>
    </row>
    <row r="2265" spans="1:14" x14ac:dyDescent="0.2">
      <c r="A2265" s="96">
        <v>340001</v>
      </c>
      <c r="B2265" s="97" t="s">
        <v>2383</v>
      </c>
      <c r="C2265" s="97" t="s">
        <v>162</v>
      </c>
      <c r="D2265" s="96" t="s">
        <v>2384</v>
      </c>
      <c r="E2265" s="98">
        <v>2319</v>
      </c>
      <c r="F2265" s="99">
        <v>126</v>
      </c>
      <c r="G2265" s="98">
        <v>2445</v>
      </c>
      <c r="H2265" s="98">
        <v>50846</v>
      </c>
      <c r="I2265" s="99">
        <v>4378</v>
      </c>
      <c r="J2265" s="98">
        <v>55224</v>
      </c>
      <c r="K2265" s="100">
        <v>4.4269999999999997E-2</v>
      </c>
      <c r="M2265">
        <f t="shared" si="70"/>
        <v>5.1533742331288344E-2</v>
      </c>
      <c r="N2265">
        <f t="shared" si="71"/>
        <v>7.927712588729538E-2</v>
      </c>
    </row>
    <row r="2266" spans="1:14" x14ac:dyDescent="0.2">
      <c r="A2266" s="96">
        <v>340002</v>
      </c>
      <c r="B2266" s="97" t="s">
        <v>2383</v>
      </c>
      <c r="C2266" s="97" t="s">
        <v>162</v>
      </c>
      <c r="D2266" s="96" t="s">
        <v>2385</v>
      </c>
      <c r="E2266" s="98">
        <v>6355</v>
      </c>
      <c r="F2266" s="99">
        <v>171</v>
      </c>
      <c r="G2266" s="98">
        <v>6526</v>
      </c>
      <c r="H2266" s="98">
        <v>87255</v>
      </c>
      <c r="I2266" s="99">
        <v>8532</v>
      </c>
      <c r="J2266" s="98">
        <v>95787</v>
      </c>
      <c r="K2266" s="100">
        <v>6.8129999999999996E-2</v>
      </c>
      <c r="M2266">
        <f t="shared" si="70"/>
        <v>2.620288078455409E-2</v>
      </c>
      <c r="N2266">
        <f t="shared" si="71"/>
        <v>8.907262989758527E-2</v>
      </c>
    </row>
    <row r="2267" spans="1:14" x14ac:dyDescent="0.2">
      <c r="A2267" s="96">
        <v>340003</v>
      </c>
      <c r="B2267" s="97" t="s">
        <v>2383</v>
      </c>
      <c r="C2267" s="97" t="s">
        <v>162</v>
      </c>
      <c r="D2267" s="96" t="s">
        <v>2386</v>
      </c>
      <c r="E2267" s="98">
        <v>1338</v>
      </c>
      <c r="F2267" s="99">
        <v>0</v>
      </c>
      <c r="G2267" s="98">
        <v>1338</v>
      </c>
      <c r="H2267" s="98">
        <v>8774</v>
      </c>
      <c r="I2267" s="99">
        <v>0</v>
      </c>
      <c r="J2267" s="98">
        <v>8774</v>
      </c>
      <c r="K2267" s="100">
        <v>0.1525</v>
      </c>
      <c r="M2267">
        <f t="shared" si="70"/>
        <v>0</v>
      </c>
      <c r="N2267">
        <f t="shared" si="71"/>
        <v>0</v>
      </c>
    </row>
    <row r="2268" spans="1:14" x14ac:dyDescent="0.2">
      <c r="A2268" s="96">
        <v>340004</v>
      </c>
      <c r="B2268" s="97" t="s">
        <v>2383</v>
      </c>
      <c r="C2268" s="97" t="s">
        <v>162</v>
      </c>
      <c r="D2268" s="96" t="s">
        <v>2387</v>
      </c>
      <c r="E2268" s="98">
        <v>3012</v>
      </c>
      <c r="F2268" s="99">
        <v>0</v>
      </c>
      <c r="G2268" s="98">
        <v>3012</v>
      </c>
      <c r="H2268" s="98">
        <v>35237</v>
      </c>
      <c r="I2268" s="99">
        <v>4</v>
      </c>
      <c r="J2268" s="98">
        <v>35241</v>
      </c>
      <c r="K2268" s="100">
        <v>8.5470000000000004E-2</v>
      </c>
      <c r="M2268">
        <f t="shared" si="70"/>
        <v>0</v>
      </c>
      <c r="N2268">
        <f t="shared" si="71"/>
        <v>1.1350415708975341E-4</v>
      </c>
    </row>
    <row r="2269" spans="1:14" x14ac:dyDescent="0.2">
      <c r="A2269" s="96">
        <v>340008</v>
      </c>
      <c r="B2269" s="97" t="s">
        <v>2383</v>
      </c>
      <c r="C2269" s="97" t="s">
        <v>162</v>
      </c>
      <c r="D2269" s="96" t="s">
        <v>2388</v>
      </c>
      <c r="E2269" s="98">
        <v>2651</v>
      </c>
      <c r="F2269" s="99">
        <v>81</v>
      </c>
      <c r="G2269" s="98">
        <v>2732</v>
      </c>
      <c r="H2269" s="98">
        <v>13179</v>
      </c>
      <c r="I2269" s="99">
        <v>304</v>
      </c>
      <c r="J2269" s="98">
        <v>13483</v>
      </c>
      <c r="K2269" s="100">
        <v>0.20263</v>
      </c>
      <c r="M2269">
        <f t="shared" si="70"/>
        <v>2.964860907759883E-2</v>
      </c>
      <c r="N2269">
        <f t="shared" si="71"/>
        <v>2.2546910924868352E-2</v>
      </c>
    </row>
    <row r="2270" spans="1:14" x14ac:dyDescent="0.2">
      <c r="A2270" s="96">
        <v>340010</v>
      </c>
      <c r="B2270" s="97" t="s">
        <v>2383</v>
      </c>
      <c r="C2270" s="97" t="s">
        <v>162</v>
      </c>
      <c r="D2270" s="96" t="s">
        <v>1073</v>
      </c>
      <c r="E2270" s="98">
        <v>5217</v>
      </c>
      <c r="F2270" s="99">
        <v>3</v>
      </c>
      <c r="G2270" s="98">
        <v>5220</v>
      </c>
      <c r="H2270" s="98">
        <v>37430</v>
      </c>
      <c r="I2270" s="99">
        <v>183</v>
      </c>
      <c r="J2270" s="98">
        <v>37613</v>
      </c>
      <c r="K2270" s="100">
        <v>0.13877999999999999</v>
      </c>
      <c r="M2270">
        <f t="shared" si="70"/>
        <v>5.7471264367816091E-4</v>
      </c>
      <c r="N2270">
        <f t="shared" si="71"/>
        <v>4.8653391114774147E-3</v>
      </c>
    </row>
    <row r="2271" spans="1:14" x14ac:dyDescent="0.2">
      <c r="A2271" s="96">
        <v>340011</v>
      </c>
      <c r="B2271" s="97" t="s">
        <v>2383</v>
      </c>
      <c r="C2271" s="97" t="s">
        <v>162</v>
      </c>
      <c r="D2271" s="96" t="s">
        <v>2389</v>
      </c>
      <c r="E2271" s="98">
        <v>714</v>
      </c>
      <c r="F2271" s="99">
        <v>0</v>
      </c>
      <c r="G2271" s="98">
        <v>714</v>
      </c>
      <c r="H2271" s="98">
        <v>4023</v>
      </c>
      <c r="I2271" s="99">
        <v>11</v>
      </c>
      <c r="J2271" s="98">
        <v>4034</v>
      </c>
      <c r="K2271" s="100">
        <v>0.17699999999999999</v>
      </c>
      <c r="M2271">
        <f t="shared" si="70"/>
        <v>0</v>
      </c>
      <c r="N2271">
        <f t="shared" si="71"/>
        <v>2.7268220128904312E-3</v>
      </c>
    </row>
    <row r="2272" spans="1:14" x14ac:dyDescent="0.2">
      <c r="A2272" s="96">
        <v>340012</v>
      </c>
      <c r="B2272" s="97" t="s">
        <v>2383</v>
      </c>
      <c r="C2272" s="97" t="s">
        <v>162</v>
      </c>
      <c r="D2272" s="96" t="s">
        <v>2390</v>
      </c>
      <c r="E2272" s="98">
        <v>224</v>
      </c>
      <c r="F2272" s="99">
        <v>0</v>
      </c>
      <c r="G2272" s="98">
        <v>224</v>
      </c>
      <c r="H2272" s="98">
        <v>3655</v>
      </c>
      <c r="I2272" s="99">
        <v>0</v>
      </c>
      <c r="J2272" s="98">
        <v>3655</v>
      </c>
      <c r="K2272" s="100">
        <v>6.1289999999999997E-2</v>
      </c>
      <c r="M2272">
        <f t="shared" si="70"/>
        <v>0</v>
      </c>
      <c r="N2272">
        <f t="shared" si="71"/>
        <v>0</v>
      </c>
    </row>
    <row r="2273" spans="1:14" x14ac:dyDescent="0.2">
      <c r="A2273" s="96">
        <v>340013</v>
      </c>
      <c r="B2273" s="97" t="s">
        <v>2383</v>
      </c>
      <c r="C2273" s="97" t="s">
        <v>162</v>
      </c>
      <c r="D2273" s="96" t="s">
        <v>2391</v>
      </c>
      <c r="E2273" s="98">
        <v>1005</v>
      </c>
      <c r="F2273" s="99">
        <v>3</v>
      </c>
      <c r="G2273" s="98">
        <v>1008</v>
      </c>
      <c r="H2273" s="98">
        <v>10879</v>
      </c>
      <c r="I2273" s="99">
        <v>183</v>
      </c>
      <c r="J2273" s="98">
        <v>11062</v>
      </c>
      <c r="K2273" s="100">
        <v>9.1120000000000007E-2</v>
      </c>
      <c r="M2273">
        <f t="shared" si="70"/>
        <v>2.976190476190476E-3</v>
      </c>
      <c r="N2273">
        <f t="shared" si="71"/>
        <v>1.6543120593021154E-2</v>
      </c>
    </row>
    <row r="2274" spans="1:14" x14ac:dyDescent="0.2">
      <c r="A2274" s="96">
        <v>340014</v>
      </c>
      <c r="B2274" s="97" t="s">
        <v>2383</v>
      </c>
      <c r="C2274" s="97" t="s">
        <v>162</v>
      </c>
      <c r="D2274" s="96" t="s">
        <v>2392</v>
      </c>
      <c r="E2274" s="98">
        <v>5820</v>
      </c>
      <c r="F2274" s="99">
        <v>694</v>
      </c>
      <c r="G2274" s="98">
        <v>6514</v>
      </c>
      <c r="H2274" s="98">
        <v>72732</v>
      </c>
      <c r="I2274" s="99">
        <v>40825</v>
      </c>
      <c r="J2274" s="98">
        <v>113557</v>
      </c>
      <c r="K2274" s="100">
        <v>5.7360000000000001E-2</v>
      </c>
      <c r="M2274">
        <f t="shared" si="70"/>
        <v>0.1065397605158121</v>
      </c>
      <c r="N2274">
        <f t="shared" si="71"/>
        <v>0.35951108254004599</v>
      </c>
    </row>
    <row r="2275" spans="1:14" x14ac:dyDescent="0.2">
      <c r="A2275" s="96">
        <v>340015</v>
      </c>
      <c r="B2275" s="97" t="s">
        <v>2383</v>
      </c>
      <c r="C2275" s="97" t="s">
        <v>162</v>
      </c>
      <c r="D2275" s="96" t="s">
        <v>2393</v>
      </c>
      <c r="E2275" s="98">
        <v>1210</v>
      </c>
      <c r="F2275" s="99">
        <v>0</v>
      </c>
      <c r="G2275" s="98">
        <v>1210</v>
      </c>
      <c r="H2275" s="98">
        <v>19935</v>
      </c>
      <c r="I2275" s="99">
        <v>4</v>
      </c>
      <c r="J2275" s="98">
        <v>19939</v>
      </c>
      <c r="K2275" s="100">
        <v>6.0690000000000001E-2</v>
      </c>
      <c r="M2275">
        <f t="shared" si="70"/>
        <v>0</v>
      </c>
      <c r="N2275">
        <f t="shared" si="71"/>
        <v>2.0061186619188526E-4</v>
      </c>
    </row>
    <row r="2276" spans="1:14" x14ac:dyDescent="0.2">
      <c r="A2276" s="96">
        <v>340016</v>
      </c>
      <c r="B2276" s="97" t="s">
        <v>2383</v>
      </c>
      <c r="C2276" s="97" t="s">
        <v>162</v>
      </c>
      <c r="D2276" s="96" t="s">
        <v>2394</v>
      </c>
      <c r="E2276" s="98">
        <v>1194</v>
      </c>
      <c r="F2276" s="99">
        <v>0</v>
      </c>
      <c r="G2276" s="98">
        <v>1194</v>
      </c>
      <c r="H2276" s="98">
        <v>11065</v>
      </c>
      <c r="I2276" s="99">
        <v>2</v>
      </c>
      <c r="J2276" s="98">
        <v>11067</v>
      </c>
      <c r="K2276" s="100">
        <v>0.10789</v>
      </c>
      <c r="M2276">
        <f t="shared" si="70"/>
        <v>0</v>
      </c>
      <c r="N2276">
        <f t="shared" si="71"/>
        <v>1.8071744826963042E-4</v>
      </c>
    </row>
    <row r="2277" spans="1:14" x14ac:dyDescent="0.2">
      <c r="A2277" s="96">
        <v>340017</v>
      </c>
      <c r="B2277" s="97" t="s">
        <v>2383</v>
      </c>
      <c r="C2277" s="97" t="s">
        <v>162</v>
      </c>
      <c r="D2277" s="96" t="s">
        <v>2395</v>
      </c>
      <c r="E2277" s="98">
        <v>834</v>
      </c>
      <c r="F2277" s="99">
        <v>0</v>
      </c>
      <c r="G2277" s="98">
        <v>834</v>
      </c>
      <c r="H2277" s="98">
        <v>17428</v>
      </c>
      <c r="I2277" s="99">
        <v>0</v>
      </c>
      <c r="J2277" s="98">
        <v>17428</v>
      </c>
      <c r="K2277" s="100">
        <v>4.7849999999999997E-2</v>
      </c>
      <c r="M2277">
        <f t="shared" si="70"/>
        <v>0</v>
      </c>
      <c r="N2277">
        <f t="shared" si="71"/>
        <v>0</v>
      </c>
    </row>
    <row r="2278" spans="1:14" x14ac:dyDescent="0.2">
      <c r="A2278" s="96">
        <v>340020</v>
      </c>
      <c r="B2278" s="97" t="s">
        <v>168</v>
      </c>
      <c r="C2278" s="97" t="s">
        <v>162</v>
      </c>
      <c r="D2278" s="96" t="s">
        <v>2396</v>
      </c>
      <c r="E2278" s="98">
        <v>1447</v>
      </c>
      <c r="F2278" s="99">
        <v>0</v>
      </c>
      <c r="G2278" s="98">
        <v>1447</v>
      </c>
      <c r="H2278" s="98">
        <v>12447</v>
      </c>
      <c r="I2278" s="99">
        <v>0</v>
      </c>
      <c r="J2278" s="98">
        <v>12447</v>
      </c>
      <c r="K2278" s="100">
        <v>0.11625000000000001</v>
      </c>
      <c r="M2278">
        <f t="shared" si="70"/>
        <v>0</v>
      </c>
      <c r="N2278">
        <f t="shared" si="71"/>
        <v>0</v>
      </c>
    </row>
    <row r="2279" spans="1:14" x14ac:dyDescent="0.2">
      <c r="A2279" s="96">
        <v>340021</v>
      </c>
      <c r="B2279" s="97" t="s">
        <v>2383</v>
      </c>
      <c r="C2279" s="97" t="s">
        <v>162</v>
      </c>
      <c r="D2279" s="96" t="s">
        <v>2397</v>
      </c>
      <c r="E2279" s="98">
        <v>2168</v>
      </c>
      <c r="F2279" s="99">
        <v>0</v>
      </c>
      <c r="G2279" s="98">
        <v>2168</v>
      </c>
      <c r="H2279" s="98">
        <v>23706</v>
      </c>
      <c r="I2279" s="99">
        <v>0</v>
      </c>
      <c r="J2279" s="98">
        <v>23706</v>
      </c>
      <c r="K2279" s="100">
        <v>9.1450000000000004E-2</v>
      </c>
      <c r="M2279">
        <f t="shared" si="70"/>
        <v>0</v>
      </c>
      <c r="N2279">
        <f t="shared" si="71"/>
        <v>0</v>
      </c>
    </row>
    <row r="2280" spans="1:14" x14ac:dyDescent="0.2">
      <c r="A2280" s="96">
        <v>340023</v>
      </c>
      <c r="B2280" s="97" t="s">
        <v>828</v>
      </c>
      <c r="C2280" s="97" t="s">
        <v>162</v>
      </c>
      <c r="D2280" s="96" t="s">
        <v>2398</v>
      </c>
      <c r="E2280" s="98">
        <v>808</v>
      </c>
      <c r="F2280" s="99">
        <v>0</v>
      </c>
      <c r="G2280" s="98">
        <v>808</v>
      </c>
      <c r="H2280" s="98">
        <v>8483</v>
      </c>
      <c r="I2280" s="99">
        <v>8</v>
      </c>
      <c r="J2280" s="98">
        <v>8491</v>
      </c>
      <c r="K2280" s="100">
        <v>9.5159999999999995E-2</v>
      </c>
      <c r="M2280">
        <f t="shared" si="70"/>
        <v>0</v>
      </c>
      <c r="N2280">
        <f t="shared" si="71"/>
        <v>9.4217406665881524E-4</v>
      </c>
    </row>
    <row r="2281" spans="1:14" x14ac:dyDescent="0.2">
      <c r="A2281" s="96">
        <v>340024</v>
      </c>
      <c r="B2281" s="97" t="s">
        <v>2383</v>
      </c>
      <c r="C2281" s="97" t="s">
        <v>162</v>
      </c>
      <c r="D2281" s="96" t="s">
        <v>2399</v>
      </c>
      <c r="E2281" s="98">
        <v>1373</v>
      </c>
      <c r="F2281" s="99">
        <v>0</v>
      </c>
      <c r="G2281" s="98">
        <v>1373</v>
      </c>
      <c r="H2281" s="98">
        <v>8749</v>
      </c>
      <c r="I2281" s="99">
        <v>0</v>
      </c>
      <c r="J2281" s="98">
        <v>8749</v>
      </c>
      <c r="K2281" s="100">
        <v>0.15692999999999999</v>
      </c>
      <c r="M2281">
        <f t="shared" si="70"/>
        <v>0</v>
      </c>
      <c r="N2281">
        <f t="shared" si="71"/>
        <v>0</v>
      </c>
    </row>
    <row r="2282" spans="1:14" x14ac:dyDescent="0.2">
      <c r="A2282" s="96">
        <v>340025</v>
      </c>
      <c r="B2282" s="97" t="s">
        <v>2383</v>
      </c>
      <c r="C2282" s="97" t="s">
        <v>162</v>
      </c>
      <c r="D2282" s="96" t="s">
        <v>2400</v>
      </c>
      <c r="E2282" s="98">
        <v>953</v>
      </c>
      <c r="F2282" s="99">
        <v>6</v>
      </c>
      <c r="G2282" s="98">
        <v>959</v>
      </c>
      <c r="H2282" s="98">
        <v>12861</v>
      </c>
      <c r="I2282" s="99">
        <v>1459</v>
      </c>
      <c r="J2282" s="98">
        <v>14320</v>
      </c>
      <c r="K2282" s="100">
        <v>6.6970000000000002E-2</v>
      </c>
      <c r="M2282">
        <f t="shared" si="70"/>
        <v>6.2565172054223151E-3</v>
      </c>
      <c r="N2282">
        <f t="shared" si="71"/>
        <v>0.1018854748603352</v>
      </c>
    </row>
    <row r="2283" spans="1:14" x14ac:dyDescent="0.2">
      <c r="A2283" s="96">
        <v>340027</v>
      </c>
      <c r="B2283" s="97" t="s">
        <v>2383</v>
      </c>
      <c r="C2283" s="97" t="s">
        <v>162</v>
      </c>
      <c r="D2283" s="96" t="s">
        <v>2401</v>
      </c>
      <c r="E2283" s="98">
        <v>4261</v>
      </c>
      <c r="F2283" s="99">
        <v>0</v>
      </c>
      <c r="G2283" s="98">
        <v>4261</v>
      </c>
      <c r="H2283" s="98">
        <v>29568</v>
      </c>
      <c r="I2283" s="99">
        <v>2</v>
      </c>
      <c r="J2283" s="98">
        <v>29570</v>
      </c>
      <c r="K2283" s="100">
        <v>0.14410000000000001</v>
      </c>
      <c r="M2283">
        <f t="shared" si="70"/>
        <v>0</v>
      </c>
      <c r="N2283">
        <f t="shared" si="71"/>
        <v>6.7636117686844781E-5</v>
      </c>
    </row>
    <row r="2284" spans="1:14" x14ac:dyDescent="0.2">
      <c r="A2284" s="96">
        <v>340028</v>
      </c>
      <c r="B2284" s="97" t="s">
        <v>2383</v>
      </c>
      <c r="C2284" s="97" t="s">
        <v>162</v>
      </c>
      <c r="D2284" s="96" t="s">
        <v>2402</v>
      </c>
      <c r="E2284" s="98">
        <v>8283</v>
      </c>
      <c r="F2284" s="99">
        <v>512</v>
      </c>
      <c r="G2284" s="98">
        <v>8795</v>
      </c>
      <c r="H2284" s="98">
        <v>60363</v>
      </c>
      <c r="I2284" s="99">
        <v>4495</v>
      </c>
      <c r="J2284" s="98">
        <v>64858</v>
      </c>
      <c r="K2284" s="100">
        <v>0.1356</v>
      </c>
      <c r="M2284">
        <f t="shared" si="70"/>
        <v>5.8214894826606023E-2</v>
      </c>
      <c r="N2284">
        <f t="shared" si="71"/>
        <v>6.9305251472447496E-2</v>
      </c>
    </row>
    <row r="2285" spans="1:14" x14ac:dyDescent="0.2">
      <c r="A2285" s="96">
        <v>340030</v>
      </c>
      <c r="B2285" s="97" t="s">
        <v>2383</v>
      </c>
      <c r="C2285" s="97" t="s">
        <v>162</v>
      </c>
      <c r="D2285" s="96" t="s">
        <v>2403</v>
      </c>
      <c r="E2285" s="98">
        <v>7176</v>
      </c>
      <c r="F2285" s="99">
        <v>285</v>
      </c>
      <c r="G2285" s="98">
        <v>7461</v>
      </c>
      <c r="H2285" s="98">
        <v>83212</v>
      </c>
      <c r="I2285" s="99">
        <v>7931</v>
      </c>
      <c r="J2285" s="98">
        <v>91143</v>
      </c>
      <c r="K2285" s="100">
        <v>8.1860000000000002E-2</v>
      </c>
      <c r="M2285">
        <f t="shared" si="70"/>
        <v>3.8198632891033375E-2</v>
      </c>
      <c r="N2285">
        <f t="shared" si="71"/>
        <v>8.7017104988863656E-2</v>
      </c>
    </row>
    <row r="2286" spans="1:14" x14ac:dyDescent="0.2">
      <c r="A2286" s="96">
        <v>340032</v>
      </c>
      <c r="B2286" s="97" t="s">
        <v>2383</v>
      </c>
      <c r="C2286" s="97" t="s">
        <v>162</v>
      </c>
      <c r="D2286" s="96" t="s">
        <v>2404</v>
      </c>
      <c r="E2286" s="98">
        <v>4060</v>
      </c>
      <c r="F2286" s="99">
        <v>0</v>
      </c>
      <c r="G2286" s="98">
        <v>4060</v>
      </c>
      <c r="H2286" s="98">
        <v>48522</v>
      </c>
      <c r="I2286" s="99">
        <v>0</v>
      </c>
      <c r="J2286" s="98">
        <v>48522</v>
      </c>
      <c r="K2286" s="100">
        <v>8.3669999999999994E-2</v>
      </c>
      <c r="M2286">
        <f t="shared" si="70"/>
        <v>0</v>
      </c>
      <c r="N2286">
        <f t="shared" si="71"/>
        <v>0</v>
      </c>
    </row>
    <row r="2287" spans="1:14" x14ac:dyDescent="0.2">
      <c r="A2287" s="96">
        <v>340035</v>
      </c>
      <c r="B2287" s="97" t="s">
        <v>2383</v>
      </c>
      <c r="C2287" s="97" t="s">
        <v>162</v>
      </c>
      <c r="D2287" s="96" t="s">
        <v>2405</v>
      </c>
      <c r="E2287" s="98">
        <v>1088</v>
      </c>
      <c r="F2287" s="99">
        <v>0</v>
      </c>
      <c r="G2287" s="98">
        <v>1088</v>
      </c>
      <c r="H2287" s="98">
        <v>7639</v>
      </c>
      <c r="I2287" s="99">
        <v>0</v>
      </c>
      <c r="J2287" s="98">
        <v>7639</v>
      </c>
      <c r="K2287" s="100">
        <v>0.14243</v>
      </c>
      <c r="M2287">
        <f t="shared" si="70"/>
        <v>0</v>
      </c>
      <c r="N2287">
        <f t="shared" si="71"/>
        <v>0</v>
      </c>
    </row>
    <row r="2288" spans="1:14" x14ac:dyDescent="0.2">
      <c r="A2288" s="96">
        <v>340036</v>
      </c>
      <c r="B2288" s="97" t="s">
        <v>168</v>
      </c>
      <c r="C2288" s="97" t="s">
        <v>162</v>
      </c>
      <c r="D2288" s="96" t="s">
        <v>2406</v>
      </c>
      <c r="E2288" s="98">
        <v>1678</v>
      </c>
      <c r="F2288" s="99">
        <v>0</v>
      </c>
      <c r="G2288" s="98">
        <v>1678</v>
      </c>
      <c r="H2288" s="98">
        <v>7953</v>
      </c>
      <c r="I2288" s="99">
        <v>0</v>
      </c>
      <c r="J2288" s="98">
        <v>7953</v>
      </c>
      <c r="K2288" s="100">
        <v>0.21099000000000001</v>
      </c>
      <c r="M2288">
        <f t="shared" si="70"/>
        <v>0</v>
      </c>
      <c r="N2288">
        <f t="shared" si="71"/>
        <v>0</v>
      </c>
    </row>
    <row r="2289" spans="1:14" x14ac:dyDescent="0.2">
      <c r="A2289" s="96">
        <v>340037</v>
      </c>
      <c r="B2289" s="97" t="s">
        <v>490</v>
      </c>
      <c r="C2289" s="97" t="s">
        <v>162</v>
      </c>
      <c r="D2289" s="96" t="s">
        <v>2407</v>
      </c>
      <c r="E2289" s="98">
        <v>466</v>
      </c>
      <c r="F2289" s="99">
        <v>0</v>
      </c>
      <c r="G2289" s="98">
        <v>466</v>
      </c>
      <c r="H2289" s="98">
        <v>4708</v>
      </c>
      <c r="I2289" s="99">
        <v>0</v>
      </c>
      <c r="J2289" s="98">
        <v>4708</v>
      </c>
      <c r="K2289" s="100">
        <v>9.8979999999999999E-2</v>
      </c>
      <c r="M2289">
        <f t="shared" si="70"/>
        <v>0</v>
      </c>
      <c r="N2289">
        <f t="shared" si="71"/>
        <v>0</v>
      </c>
    </row>
    <row r="2290" spans="1:14" x14ac:dyDescent="0.2">
      <c r="A2290" s="96">
        <v>340038</v>
      </c>
      <c r="B2290" s="97" t="s">
        <v>2383</v>
      </c>
      <c r="C2290" s="97" t="s">
        <v>162</v>
      </c>
      <c r="D2290" s="96" t="s">
        <v>2408</v>
      </c>
      <c r="E2290" s="98">
        <v>567</v>
      </c>
      <c r="F2290" s="99">
        <v>0</v>
      </c>
      <c r="G2290" s="98">
        <v>567</v>
      </c>
      <c r="H2290" s="98">
        <v>6591</v>
      </c>
      <c r="I2290" s="99">
        <v>0</v>
      </c>
      <c r="J2290" s="98">
        <v>6591</v>
      </c>
      <c r="K2290" s="100">
        <v>8.6029999999999995E-2</v>
      </c>
      <c r="M2290">
        <f t="shared" si="70"/>
        <v>0</v>
      </c>
      <c r="N2290">
        <f t="shared" si="71"/>
        <v>0</v>
      </c>
    </row>
    <row r="2291" spans="1:14" x14ac:dyDescent="0.2">
      <c r="A2291" s="96">
        <v>340039</v>
      </c>
      <c r="B2291" s="97" t="s">
        <v>2383</v>
      </c>
      <c r="C2291" s="97" t="s">
        <v>162</v>
      </c>
      <c r="D2291" s="96" t="s">
        <v>2409</v>
      </c>
      <c r="E2291" s="98">
        <v>1959</v>
      </c>
      <c r="F2291" s="99">
        <v>24</v>
      </c>
      <c r="G2291" s="98">
        <v>1983</v>
      </c>
      <c r="H2291" s="98">
        <v>26259</v>
      </c>
      <c r="I2291" s="99">
        <v>206</v>
      </c>
      <c r="J2291" s="98">
        <v>26465</v>
      </c>
      <c r="K2291" s="100">
        <v>7.4929999999999997E-2</v>
      </c>
      <c r="M2291">
        <f t="shared" si="70"/>
        <v>1.2102874432677761E-2</v>
      </c>
      <c r="N2291">
        <f t="shared" si="71"/>
        <v>7.7838654827130172E-3</v>
      </c>
    </row>
    <row r="2292" spans="1:14" x14ac:dyDescent="0.2">
      <c r="A2292" s="96">
        <v>340040</v>
      </c>
      <c r="B2292" s="97" t="s">
        <v>2383</v>
      </c>
      <c r="C2292" s="97" t="s">
        <v>162</v>
      </c>
      <c r="D2292" s="96" t="s">
        <v>2410</v>
      </c>
      <c r="E2292" s="98">
        <v>11247</v>
      </c>
      <c r="F2292" s="99">
        <v>97</v>
      </c>
      <c r="G2292" s="98">
        <v>11344</v>
      </c>
      <c r="H2292" s="98">
        <v>83821</v>
      </c>
      <c r="I2292" s="99">
        <v>1495</v>
      </c>
      <c r="J2292" s="98">
        <v>85316</v>
      </c>
      <c r="K2292" s="100">
        <v>0.13295999999999999</v>
      </c>
      <c r="M2292">
        <f t="shared" si="70"/>
        <v>8.5507757404795492E-3</v>
      </c>
      <c r="N2292">
        <f t="shared" si="71"/>
        <v>1.7523090627783768E-2</v>
      </c>
    </row>
    <row r="2293" spans="1:14" x14ac:dyDescent="0.2">
      <c r="A2293" s="96">
        <v>340041</v>
      </c>
      <c r="B2293" s="97" t="s">
        <v>2383</v>
      </c>
      <c r="C2293" s="97" t="s">
        <v>162</v>
      </c>
      <c r="D2293" s="96" t="s">
        <v>1563</v>
      </c>
      <c r="E2293" s="98">
        <v>654</v>
      </c>
      <c r="F2293" s="99">
        <v>1</v>
      </c>
      <c r="G2293" s="98">
        <v>655</v>
      </c>
      <c r="H2293" s="98">
        <v>7891</v>
      </c>
      <c r="I2293" s="99">
        <v>1093</v>
      </c>
      <c r="J2293" s="98">
        <v>8984</v>
      </c>
      <c r="K2293" s="100">
        <v>7.2910000000000003E-2</v>
      </c>
      <c r="M2293">
        <f t="shared" si="70"/>
        <v>1.5267175572519084E-3</v>
      </c>
      <c r="N2293">
        <f t="shared" si="71"/>
        <v>0.12166073018699911</v>
      </c>
    </row>
    <row r="2294" spans="1:14" x14ac:dyDescent="0.2">
      <c r="A2294" s="96">
        <v>340042</v>
      </c>
      <c r="B2294" s="97" t="s">
        <v>2383</v>
      </c>
      <c r="C2294" s="97" t="s">
        <v>162</v>
      </c>
      <c r="D2294" s="96" t="s">
        <v>2411</v>
      </c>
      <c r="E2294" s="98">
        <v>1540</v>
      </c>
      <c r="F2294" s="99">
        <v>0</v>
      </c>
      <c r="G2294" s="98">
        <v>1540</v>
      </c>
      <c r="H2294" s="98">
        <v>15498</v>
      </c>
      <c r="I2294" s="99">
        <v>0</v>
      </c>
      <c r="J2294" s="98">
        <v>15498</v>
      </c>
      <c r="K2294" s="100">
        <v>9.937E-2</v>
      </c>
      <c r="M2294">
        <f t="shared" si="70"/>
        <v>0</v>
      </c>
      <c r="N2294">
        <f t="shared" si="71"/>
        <v>0</v>
      </c>
    </row>
    <row r="2295" spans="1:14" x14ac:dyDescent="0.2">
      <c r="A2295" s="96">
        <v>340047</v>
      </c>
      <c r="B2295" s="97" t="s">
        <v>2383</v>
      </c>
      <c r="C2295" s="97" t="s">
        <v>162</v>
      </c>
      <c r="D2295" s="96" t="s">
        <v>2412</v>
      </c>
      <c r="E2295" s="98">
        <v>7738</v>
      </c>
      <c r="F2295" s="99">
        <v>533</v>
      </c>
      <c r="G2295" s="98">
        <v>8271</v>
      </c>
      <c r="H2295" s="98">
        <v>77774</v>
      </c>
      <c r="I2295" s="99">
        <v>13436</v>
      </c>
      <c r="J2295" s="98">
        <v>91210</v>
      </c>
      <c r="K2295" s="100">
        <v>9.0679999999999997E-2</v>
      </c>
      <c r="M2295">
        <f t="shared" si="70"/>
        <v>6.4442026357151488E-2</v>
      </c>
      <c r="N2295">
        <f t="shared" si="71"/>
        <v>0.14730840916566165</v>
      </c>
    </row>
    <row r="2296" spans="1:14" x14ac:dyDescent="0.2">
      <c r="A2296" s="96">
        <v>340049</v>
      </c>
      <c r="B2296" s="97" t="s">
        <v>1870</v>
      </c>
      <c r="C2296" s="97" t="s">
        <v>162</v>
      </c>
      <c r="D2296" s="96" t="s">
        <v>2413</v>
      </c>
      <c r="E2296" s="98">
        <v>49</v>
      </c>
      <c r="F2296" s="99">
        <v>0</v>
      </c>
      <c r="G2296" s="98">
        <v>49</v>
      </c>
      <c r="H2296" s="98">
        <v>1076</v>
      </c>
      <c r="I2296" s="99">
        <v>0</v>
      </c>
      <c r="J2296" s="98">
        <v>1076</v>
      </c>
      <c r="K2296" s="100">
        <v>4.5539999999999997E-2</v>
      </c>
      <c r="M2296">
        <f t="shared" si="70"/>
        <v>0</v>
      </c>
      <c r="N2296">
        <f t="shared" si="71"/>
        <v>0</v>
      </c>
    </row>
    <row r="2297" spans="1:14" x14ac:dyDescent="0.2">
      <c r="A2297" s="96">
        <v>340050</v>
      </c>
      <c r="B2297" s="97" t="s">
        <v>2383</v>
      </c>
      <c r="C2297" s="97" t="s">
        <v>162</v>
      </c>
      <c r="D2297" s="96" t="s">
        <v>2414</v>
      </c>
      <c r="E2297" s="98">
        <v>8153</v>
      </c>
      <c r="F2297" s="99">
        <v>94</v>
      </c>
      <c r="G2297" s="98">
        <v>8247</v>
      </c>
      <c r="H2297" s="98">
        <v>37220</v>
      </c>
      <c r="I2297" s="99">
        <v>186</v>
      </c>
      <c r="J2297" s="98">
        <v>37406</v>
      </c>
      <c r="K2297" s="100">
        <v>0.22047</v>
      </c>
      <c r="M2297">
        <f t="shared" si="70"/>
        <v>1.139808415181278E-2</v>
      </c>
      <c r="N2297">
        <f t="shared" si="71"/>
        <v>4.9724643105384164E-3</v>
      </c>
    </row>
    <row r="2298" spans="1:14" x14ac:dyDescent="0.2">
      <c r="A2298" s="96">
        <v>340051</v>
      </c>
      <c r="B2298" s="97" t="s">
        <v>2383</v>
      </c>
      <c r="C2298" s="97" t="s">
        <v>162</v>
      </c>
      <c r="D2298" s="96" t="s">
        <v>2415</v>
      </c>
      <c r="E2298" s="98">
        <v>1365</v>
      </c>
      <c r="F2298" s="99">
        <v>6</v>
      </c>
      <c r="G2298" s="98">
        <v>1371</v>
      </c>
      <c r="H2298" s="98">
        <v>14279</v>
      </c>
      <c r="I2298" s="99">
        <v>6</v>
      </c>
      <c r="J2298" s="98">
        <v>14285</v>
      </c>
      <c r="K2298" s="100">
        <v>9.597E-2</v>
      </c>
      <c r="M2298">
        <f t="shared" si="70"/>
        <v>4.3763676148796497E-3</v>
      </c>
      <c r="N2298">
        <f t="shared" si="71"/>
        <v>4.2002100105005248E-4</v>
      </c>
    </row>
    <row r="2299" spans="1:14" x14ac:dyDescent="0.2">
      <c r="A2299" s="96">
        <v>340053</v>
      </c>
      <c r="B2299" s="97" t="s">
        <v>2383</v>
      </c>
      <c r="C2299" s="97" t="s">
        <v>162</v>
      </c>
      <c r="D2299" s="96" t="s">
        <v>2174</v>
      </c>
      <c r="E2299" s="98">
        <v>4436</v>
      </c>
      <c r="F2299" s="99">
        <v>0</v>
      </c>
      <c r="G2299" s="98">
        <v>4436</v>
      </c>
      <c r="H2299" s="98">
        <v>61400</v>
      </c>
      <c r="I2299" s="99">
        <v>0</v>
      </c>
      <c r="J2299" s="98">
        <v>61400</v>
      </c>
      <c r="K2299" s="100">
        <v>7.2249999999999995E-2</v>
      </c>
      <c r="M2299">
        <f t="shared" si="70"/>
        <v>0</v>
      </c>
      <c r="N2299">
        <f t="shared" si="71"/>
        <v>0</v>
      </c>
    </row>
    <row r="2300" spans="1:14" x14ac:dyDescent="0.2">
      <c r="A2300" s="96">
        <v>340055</v>
      </c>
      <c r="B2300" s="97" t="s">
        <v>2383</v>
      </c>
      <c r="C2300" s="97" t="s">
        <v>162</v>
      </c>
      <c r="D2300" s="96" t="s">
        <v>2416</v>
      </c>
      <c r="E2300" s="98">
        <v>669</v>
      </c>
      <c r="F2300" s="99">
        <v>0</v>
      </c>
      <c r="G2300" s="98">
        <v>669</v>
      </c>
      <c r="H2300" s="98">
        <v>7499</v>
      </c>
      <c r="I2300" s="99">
        <v>0</v>
      </c>
      <c r="J2300" s="98">
        <v>7499</v>
      </c>
      <c r="K2300" s="100">
        <v>8.9209999999999998E-2</v>
      </c>
      <c r="M2300">
        <f t="shared" si="70"/>
        <v>0</v>
      </c>
      <c r="N2300">
        <f t="shared" si="71"/>
        <v>0</v>
      </c>
    </row>
    <row r="2301" spans="1:14" x14ac:dyDescent="0.2">
      <c r="A2301" s="96">
        <v>340060</v>
      </c>
      <c r="B2301" s="97" t="s">
        <v>2383</v>
      </c>
      <c r="C2301" s="97" t="s">
        <v>162</v>
      </c>
      <c r="D2301" s="96" t="s">
        <v>2417</v>
      </c>
      <c r="E2301" s="98">
        <v>1392</v>
      </c>
      <c r="F2301" s="99">
        <v>21</v>
      </c>
      <c r="G2301" s="98">
        <v>1413</v>
      </c>
      <c r="H2301" s="98">
        <v>12817</v>
      </c>
      <c r="I2301" s="99">
        <v>440</v>
      </c>
      <c r="J2301" s="98">
        <v>13257</v>
      </c>
      <c r="K2301" s="100">
        <v>0.10659</v>
      </c>
      <c r="M2301">
        <f t="shared" si="70"/>
        <v>1.4861995753715499E-2</v>
      </c>
      <c r="N2301">
        <f t="shared" si="71"/>
        <v>3.3190012823414043E-2</v>
      </c>
    </row>
    <row r="2302" spans="1:14" x14ac:dyDescent="0.2">
      <c r="A2302" s="96">
        <v>340061</v>
      </c>
      <c r="B2302" s="97" t="s">
        <v>2383</v>
      </c>
      <c r="C2302" s="97" t="s">
        <v>162</v>
      </c>
      <c r="D2302" s="96" t="s">
        <v>2418</v>
      </c>
      <c r="E2302" s="98">
        <v>5856</v>
      </c>
      <c r="F2302" s="99">
        <v>345</v>
      </c>
      <c r="G2302" s="98">
        <v>6201</v>
      </c>
      <c r="H2302" s="98">
        <v>53464</v>
      </c>
      <c r="I2302" s="99">
        <v>6825</v>
      </c>
      <c r="J2302" s="98">
        <v>60289</v>
      </c>
      <c r="K2302" s="100">
        <v>0.10285</v>
      </c>
      <c r="M2302">
        <f t="shared" si="70"/>
        <v>5.5636187711659409E-2</v>
      </c>
      <c r="N2302">
        <f t="shared" si="71"/>
        <v>0.11320473054786113</v>
      </c>
    </row>
    <row r="2303" spans="1:14" x14ac:dyDescent="0.2">
      <c r="A2303" s="96">
        <v>340064</v>
      </c>
      <c r="B2303" s="97" t="s">
        <v>490</v>
      </c>
      <c r="C2303" s="97" t="s">
        <v>162</v>
      </c>
      <c r="D2303" s="96" t="s">
        <v>2419</v>
      </c>
      <c r="E2303" s="98">
        <v>1078</v>
      </c>
      <c r="F2303" s="99">
        <v>0</v>
      </c>
      <c r="G2303" s="98">
        <v>1078</v>
      </c>
      <c r="H2303" s="98">
        <v>9457</v>
      </c>
      <c r="I2303" s="99">
        <v>0</v>
      </c>
      <c r="J2303" s="98">
        <v>9457</v>
      </c>
      <c r="K2303" s="100">
        <v>0.11398999999999999</v>
      </c>
      <c r="M2303">
        <f t="shared" si="70"/>
        <v>0</v>
      </c>
      <c r="N2303">
        <f t="shared" si="71"/>
        <v>0</v>
      </c>
    </row>
    <row r="2304" spans="1:14" x14ac:dyDescent="0.2">
      <c r="A2304" s="96">
        <v>340068</v>
      </c>
      <c r="B2304" s="97" t="s">
        <v>2383</v>
      </c>
      <c r="C2304" s="97" t="s">
        <v>162</v>
      </c>
      <c r="D2304" s="96" t="s">
        <v>2420</v>
      </c>
      <c r="E2304" s="98">
        <v>3922</v>
      </c>
      <c r="F2304" s="99">
        <v>0</v>
      </c>
      <c r="G2304" s="98">
        <v>3922</v>
      </c>
      <c r="H2304" s="98">
        <v>18460</v>
      </c>
      <c r="I2304" s="99">
        <v>0</v>
      </c>
      <c r="J2304" s="98">
        <v>18460</v>
      </c>
      <c r="K2304" s="100">
        <v>0.21246000000000001</v>
      </c>
      <c r="M2304">
        <f t="shared" si="70"/>
        <v>0</v>
      </c>
      <c r="N2304">
        <f t="shared" si="71"/>
        <v>0</v>
      </c>
    </row>
    <row r="2305" spans="1:14" x14ac:dyDescent="0.2">
      <c r="A2305" s="96">
        <v>340069</v>
      </c>
      <c r="B2305" s="97" t="s">
        <v>2383</v>
      </c>
      <c r="C2305" s="97" t="s">
        <v>162</v>
      </c>
      <c r="D2305" s="96" t="s">
        <v>2421</v>
      </c>
      <c r="E2305" s="98">
        <v>8190</v>
      </c>
      <c r="F2305" s="99">
        <v>0</v>
      </c>
      <c r="G2305" s="98">
        <v>8190</v>
      </c>
      <c r="H2305" s="98">
        <v>72719</v>
      </c>
      <c r="I2305" s="99">
        <v>25</v>
      </c>
      <c r="J2305" s="98">
        <v>72744</v>
      </c>
      <c r="K2305" s="100">
        <v>0.11259</v>
      </c>
      <c r="M2305">
        <f t="shared" si="70"/>
        <v>0</v>
      </c>
      <c r="N2305">
        <f t="shared" si="71"/>
        <v>3.4367095568019353E-4</v>
      </c>
    </row>
    <row r="2306" spans="1:14" x14ac:dyDescent="0.2">
      <c r="A2306" s="96">
        <v>340070</v>
      </c>
      <c r="B2306" s="97" t="s">
        <v>2383</v>
      </c>
      <c r="C2306" s="97" t="s">
        <v>162</v>
      </c>
      <c r="D2306" s="96" t="s">
        <v>2422</v>
      </c>
      <c r="E2306" s="98">
        <v>1263</v>
      </c>
      <c r="F2306" s="99">
        <v>77</v>
      </c>
      <c r="G2306" s="98">
        <v>1340</v>
      </c>
      <c r="H2306" s="98">
        <v>20613</v>
      </c>
      <c r="I2306" s="99">
        <v>2176</v>
      </c>
      <c r="J2306" s="98">
        <v>22789</v>
      </c>
      <c r="K2306" s="100">
        <v>5.8799999999999998E-2</v>
      </c>
      <c r="M2306">
        <f t="shared" si="70"/>
        <v>5.7462686567164176E-2</v>
      </c>
      <c r="N2306">
        <f t="shared" si="71"/>
        <v>9.5484663653517043E-2</v>
      </c>
    </row>
    <row r="2307" spans="1:14" x14ac:dyDescent="0.2">
      <c r="A2307" s="96">
        <v>340071</v>
      </c>
      <c r="B2307" s="97" t="s">
        <v>2383</v>
      </c>
      <c r="C2307" s="97" t="s">
        <v>162</v>
      </c>
      <c r="D2307" s="96" t="s">
        <v>2423</v>
      </c>
      <c r="E2307" s="98">
        <v>3215</v>
      </c>
      <c r="F2307" s="99">
        <v>0</v>
      </c>
      <c r="G2307" s="98">
        <v>3215</v>
      </c>
      <c r="H2307" s="98">
        <v>16258</v>
      </c>
      <c r="I2307" s="99">
        <v>0</v>
      </c>
      <c r="J2307" s="98">
        <v>16258</v>
      </c>
      <c r="K2307" s="100">
        <v>0.19775000000000001</v>
      </c>
      <c r="M2307">
        <f t="shared" si="70"/>
        <v>0</v>
      </c>
      <c r="N2307">
        <f t="shared" si="71"/>
        <v>0</v>
      </c>
    </row>
    <row r="2308" spans="1:14" x14ac:dyDescent="0.2">
      <c r="A2308" s="96">
        <v>340072</v>
      </c>
      <c r="B2308" s="97" t="s">
        <v>2383</v>
      </c>
      <c r="C2308" s="97" t="s">
        <v>162</v>
      </c>
      <c r="D2308" s="96" t="s">
        <v>2424</v>
      </c>
      <c r="E2308" s="98">
        <v>507</v>
      </c>
      <c r="F2308" s="99">
        <v>0</v>
      </c>
      <c r="G2308" s="98">
        <v>507</v>
      </c>
      <c r="H2308" s="98">
        <v>3336</v>
      </c>
      <c r="I2308" s="99">
        <v>0</v>
      </c>
      <c r="J2308" s="98">
        <v>3336</v>
      </c>
      <c r="K2308" s="100">
        <v>0.15198</v>
      </c>
      <c r="M2308">
        <f t="shared" ref="M2308:M2371" si="72">F2308/G2308</f>
        <v>0</v>
      </c>
      <c r="N2308">
        <f t="shared" ref="N2308:N2371" si="73">I2308/J2308</f>
        <v>0</v>
      </c>
    </row>
    <row r="2309" spans="1:14" x14ac:dyDescent="0.2">
      <c r="A2309" s="96">
        <v>340073</v>
      </c>
      <c r="B2309" s="97" t="s">
        <v>2383</v>
      </c>
      <c r="C2309" s="97" t="s">
        <v>162</v>
      </c>
      <c r="D2309" s="96" t="s">
        <v>2425</v>
      </c>
      <c r="E2309" s="98">
        <v>678</v>
      </c>
      <c r="F2309" s="99">
        <v>2</v>
      </c>
      <c r="G2309" s="98">
        <v>680</v>
      </c>
      <c r="H2309" s="98">
        <v>12055</v>
      </c>
      <c r="I2309" s="99">
        <v>46</v>
      </c>
      <c r="J2309" s="98">
        <v>12101</v>
      </c>
      <c r="K2309" s="100">
        <v>5.6189999999999997E-2</v>
      </c>
      <c r="M2309">
        <f t="shared" si="72"/>
        <v>2.9411764705882353E-3</v>
      </c>
      <c r="N2309">
        <f t="shared" si="73"/>
        <v>3.8013387323361705E-3</v>
      </c>
    </row>
    <row r="2310" spans="1:14" x14ac:dyDescent="0.2">
      <c r="A2310" s="96">
        <v>340075</v>
      </c>
      <c r="B2310" s="97" t="s">
        <v>2383</v>
      </c>
      <c r="C2310" s="97" t="s">
        <v>162</v>
      </c>
      <c r="D2310" s="96" t="s">
        <v>2426</v>
      </c>
      <c r="E2310" s="98">
        <v>757</v>
      </c>
      <c r="F2310" s="99">
        <v>0</v>
      </c>
      <c r="G2310" s="98">
        <v>757</v>
      </c>
      <c r="H2310" s="98">
        <v>10544</v>
      </c>
      <c r="I2310" s="99">
        <v>9</v>
      </c>
      <c r="J2310" s="98">
        <v>10553</v>
      </c>
      <c r="K2310" s="100">
        <v>7.1730000000000002E-2</v>
      </c>
      <c r="M2310">
        <f t="shared" si="72"/>
        <v>0</v>
      </c>
      <c r="N2310">
        <f t="shared" si="73"/>
        <v>8.5283805552923342E-4</v>
      </c>
    </row>
    <row r="2311" spans="1:14" x14ac:dyDescent="0.2">
      <c r="A2311" s="96">
        <v>340084</v>
      </c>
      <c r="B2311" s="97" t="s">
        <v>2383</v>
      </c>
      <c r="C2311" s="97" t="s">
        <v>162</v>
      </c>
      <c r="D2311" s="96" t="s">
        <v>2427</v>
      </c>
      <c r="E2311" s="98">
        <v>555</v>
      </c>
      <c r="F2311" s="99">
        <v>0</v>
      </c>
      <c r="G2311" s="98">
        <v>555</v>
      </c>
      <c r="H2311" s="98">
        <v>3874</v>
      </c>
      <c r="I2311" s="99">
        <v>0</v>
      </c>
      <c r="J2311" s="98">
        <v>3874</v>
      </c>
      <c r="K2311" s="100">
        <v>0.14326</v>
      </c>
      <c r="M2311">
        <f t="shared" si="72"/>
        <v>0</v>
      </c>
      <c r="N2311">
        <f t="shared" si="73"/>
        <v>0</v>
      </c>
    </row>
    <row r="2312" spans="1:14" x14ac:dyDescent="0.2">
      <c r="A2312" s="96">
        <v>340085</v>
      </c>
      <c r="B2312" s="97" t="s">
        <v>2383</v>
      </c>
      <c r="C2312" s="97" t="s">
        <v>162</v>
      </c>
      <c r="D2312" s="96" t="s">
        <v>2428</v>
      </c>
      <c r="E2312" s="98">
        <v>373</v>
      </c>
      <c r="F2312" s="99">
        <v>0</v>
      </c>
      <c r="G2312" s="98">
        <v>373</v>
      </c>
      <c r="H2312" s="98">
        <v>6129</v>
      </c>
      <c r="I2312" s="99">
        <v>0</v>
      </c>
      <c r="J2312" s="98">
        <v>6129</v>
      </c>
      <c r="K2312" s="100">
        <v>6.0859999999999997E-2</v>
      </c>
      <c r="M2312">
        <f t="shared" si="72"/>
        <v>0</v>
      </c>
      <c r="N2312">
        <f t="shared" si="73"/>
        <v>0</v>
      </c>
    </row>
    <row r="2313" spans="1:14" x14ac:dyDescent="0.2">
      <c r="A2313" s="96">
        <v>340087</v>
      </c>
      <c r="B2313" s="97" t="s">
        <v>2383</v>
      </c>
      <c r="C2313" s="97" t="s">
        <v>162</v>
      </c>
      <c r="D2313" s="96" t="s">
        <v>2429</v>
      </c>
      <c r="E2313" s="98">
        <v>523</v>
      </c>
      <c r="F2313" s="99">
        <v>0</v>
      </c>
      <c r="G2313" s="98">
        <v>523</v>
      </c>
      <c r="H2313" s="98">
        <v>4148</v>
      </c>
      <c r="I2313" s="99">
        <v>0</v>
      </c>
      <c r="J2313" s="98">
        <v>4148</v>
      </c>
      <c r="K2313" s="100">
        <v>0.12608</v>
      </c>
      <c r="M2313">
        <f t="shared" si="72"/>
        <v>0</v>
      </c>
      <c r="N2313">
        <f t="shared" si="73"/>
        <v>0</v>
      </c>
    </row>
    <row r="2314" spans="1:14" x14ac:dyDescent="0.2">
      <c r="A2314" s="96">
        <v>340090</v>
      </c>
      <c r="B2314" s="97" t="s">
        <v>2383</v>
      </c>
      <c r="C2314" s="97" t="s">
        <v>162</v>
      </c>
      <c r="D2314" s="96" t="s">
        <v>2430</v>
      </c>
      <c r="E2314" s="98">
        <v>3110</v>
      </c>
      <c r="F2314" s="99">
        <v>0</v>
      </c>
      <c r="G2314" s="98">
        <v>3110</v>
      </c>
      <c r="H2314" s="98">
        <v>21649</v>
      </c>
      <c r="I2314" s="99">
        <v>31</v>
      </c>
      <c r="J2314" s="98">
        <v>21680</v>
      </c>
      <c r="K2314" s="100">
        <v>0.14344999999999999</v>
      </c>
      <c r="M2314">
        <f t="shared" si="72"/>
        <v>0</v>
      </c>
      <c r="N2314">
        <f t="shared" si="73"/>
        <v>1.4298892988929889E-3</v>
      </c>
    </row>
    <row r="2315" spans="1:14" x14ac:dyDescent="0.2">
      <c r="A2315" s="96">
        <v>340091</v>
      </c>
      <c r="B2315" s="97" t="s">
        <v>2383</v>
      </c>
      <c r="C2315" s="97" t="s">
        <v>162</v>
      </c>
      <c r="D2315" s="96" t="s">
        <v>2431</v>
      </c>
      <c r="E2315" s="98">
        <v>7557</v>
      </c>
      <c r="F2315" s="99">
        <v>513</v>
      </c>
      <c r="G2315" s="98">
        <v>8070</v>
      </c>
      <c r="H2315" s="98">
        <v>84163</v>
      </c>
      <c r="I2315" s="99">
        <v>20374</v>
      </c>
      <c r="J2315" s="98">
        <v>104537</v>
      </c>
      <c r="K2315" s="100">
        <v>7.7200000000000005E-2</v>
      </c>
      <c r="M2315">
        <f t="shared" si="72"/>
        <v>6.3568773234200737E-2</v>
      </c>
      <c r="N2315">
        <f t="shared" si="73"/>
        <v>0.19489750040655462</v>
      </c>
    </row>
    <row r="2316" spans="1:14" x14ac:dyDescent="0.2">
      <c r="A2316" s="96">
        <v>340096</v>
      </c>
      <c r="B2316" s="97" t="s">
        <v>2383</v>
      </c>
      <c r="C2316" s="97" t="s">
        <v>162</v>
      </c>
      <c r="D2316" s="96" t="s">
        <v>2432</v>
      </c>
      <c r="E2316" s="98">
        <v>295</v>
      </c>
      <c r="F2316" s="99">
        <v>0</v>
      </c>
      <c r="G2316" s="98">
        <v>295</v>
      </c>
      <c r="H2316" s="98">
        <v>5537</v>
      </c>
      <c r="I2316" s="99">
        <v>0</v>
      </c>
      <c r="J2316" s="98">
        <v>5537</v>
      </c>
      <c r="K2316" s="100">
        <v>5.3280000000000001E-2</v>
      </c>
      <c r="M2316">
        <f t="shared" si="72"/>
        <v>0</v>
      </c>
      <c r="N2316">
        <f t="shared" si="73"/>
        <v>0</v>
      </c>
    </row>
    <row r="2317" spans="1:14" x14ac:dyDescent="0.2">
      <c r="A2317" s="96">
        <v>340097</v>
      </c>
      <c r="B2317" s="97" t="s">
        <v>2383</v>
      </c>
      <c r="C2317" s="97" t="s">
        <v>162</v>
      </c>
      <c r="D2317" s="96" t="s">
        <v>2433</v>
      </c>
      <c r="E2317" s="98">
        <v>1056</v>
      </c>
      <c r="F2317" s="99">
        <v>0</v>
      </c>
      <c r="G2317" s="98">
        <v>1056</v>
      </c>
      <c r="H2317" s="98">
        <v>8519</v>
      </c>
      <c r="I2317" s="99">
        <v>0</v>
      </c>
      <c r="J2317" s="98">
        <v>8519</v>
      </c>
      <c r="K2317" s="100">
        <v>0.12396</v>
      </c>
      <c r="M2317">
        <f t="shared" si="72"/>
        <v>0</v>
      </c>
      <c r="N2317">
        <f t="shared" si="73"/>
        <v>0</v>
      </c>
    </row>
    <row r="2318" spans="1:14" x14ac:dyDescent="0.2">
      <c r="A2318" s="96">
        <v>340098</v>
      </c>
      <c r="B2318" s="97" t="s">
        <v>490</v>
      </c>
      <c r="C2318" s="97" t="s">
        <v>162</v>
      </c>
      <c r="D2318" s="96" t="s">
        <v>2434</v>
      </c>
      <c r="E2318" s="98">
        <v>2054</v>
      </c>
      <c r="F2318" s="99">
        <v>0</v>
      </c>
      <c r="G2318" s="98">
        <v>2054</v>
      </c>
      <c r="H2318" s="98">
        <v>28359</v>
      </c>
      <c r="I2318" s="99">
        <v>12</v>
      </c>
      <c r="J2318" s="98">
        <v>28371</v>
      </c>
      <c r="K2318" s="100">
        <v>7.2400000000000006E-2</v>
      </c>
      <c r="M2318">
        <f t="shared" si="72"/>
        <v>0</v>
      </c>
      <c r="N2318">
        <f t="shared" si="73"/>
        <v>4.2296711430686265E-4</v>
      </c>
    </row>
    <row r="2319" spans="1:14" x14ac:dyDescent="0.2">
      <c r="A2319" s="96">
        <v>340099</v>
      </c>
      <c r="B2319" s="97" t="s">
        <v>2383</v>
      </c>
      <c r="C2319" s="97" t="s">
        <v>162</v>
      </c>
      <c r="D2319" s="96" t="s">
        <v>2435</v>
      </c>
      <c r="E2319" s="98">
        <v>1826</v>
      </c>
      <c r="F2319" s="99">
        <v>0</v>
      </c>
      <c r="G2319" s="98">
        <v>1826</v>
      </c>
      <c r="H2319" s="98">
        <v>9379</v>
      </c>
      <c r="I2319" s="99">
        <v>0</v>
      </c>
      <c r="J2319" s="98">
        <v>9379</v>
      </c>
      <c r="K2319" s="100">
        <v>0.19469</v>
      </c>
      <c r="M2319">
        <f t="shared" si="72"/>
        <v>0</v>
      </c>
      <c r="N2319">
        <f t="shared" si="73"/>
        <v>0</v>
      </c>
    </row>
    <row r="2320" spans="1:14" x14ac:dyDescent="0.2">
      <c r="A2320" s="96">
        <v>340104</v>
      </c>
      <c r="B2320" s="97" t="s">
        <v>2383</v>
      </c>
      <c r="C2320" s="97" t="s">
        <v>162</v>
      </c>
      <c r="D2320" s="96" t="s">
        <v>2436</v>
      </c>
      <c r="E2320" s="98">
        <v>0</v>
      </c>
      <c r="F2320" s="99">
        <v>0</v>
      </c>
      <c r="G2320" s="98">
        <v>0</v>
      </c>
      <c r="H2320" s="98">
        <v>8</v>
      </c>
      <c r="I2320" s="99">
        <v>0</v>
      </c>
      <c r="J2320" s="98">
        <v>8</v>
      </c>
      <c r="K2320" s="100">
        <v>0</v>
      </c>
      <c r="M2320" t="e">
        <f t="shared" si="72"/>
        <v>#DIV/0!</v>
      </c>
      <c r="N2320">
        <f t="shared" si="73"/>
        <v>0</v>
      </c>
    </row>
    <row r="2321" spans="1:14" x14ac:dyDescent="0.2">
      <c r="A2321" s="96">
        <v>340106</v>
      </c>
      <c r="B2321" s="97" t="s">
        <v>168</v>
      </c>
      <c r="C2321" s="97" t="s">
        <v>162</v>
      </c>
      <c r="D2321" s="96" t="s">
        <v>2437</v>
      </c>
      <c r="E2321" s="98">
        <v>2118</v>
      </c>
      <c r="F2321" s="99">
        <v>0</v>
      </c>
      <c r="G2321" s="98">
        <v>2118</v>
      </c>
      <c r="H2321" s="98">
        <v>10160</v>
      </c>
      <c r="I2321" s="99">
        <v>0</v>
      </c>
      <c r="J2321" s="98">
        <v>10160</v>
      </c>
      <c r="K2321" s="100">
        <v>0.20846000000000001</v>
      </c>
      <c r="M2321">
        <f t="shared" si="72"/>
        <v>0</v>
      </c>
      <c r="N2321">
        <f t="shared" si="73"/>
        <v>0</v>
      </c>
    </row>
    <row r="2322" spans="1:14" x14ac:dyDescent="0.2">
      <c r="A2322" s="96">
        <v>340107</v>
      </c>
      <c r="B2322" s="97" t="s">
        <v>2383</v>
      </c>
      <c r="C2322" s="97" t="s">
        <v>162</v>
      </c>
      <c r="D2322" s="96" t="s">
        <v>2438</v>
      </c>
      <c r="E2322" s="98">
        <v>1076</v>
      </c>
      <c r="F2322" s="99">
        <v>0</v>
      </c>
      <c r="G2322" s="98">
        <v>1076</v>
      </c>
      <c r="H2322" s="98">
        <v>6659</v>
      </c>
      <c r="I2322" s="99">
        <v>0</v>
      </c>
      <c r="J2322" s="98">
        <v>6659</v>
      </c>
      <c r="K2322" s="100">
        <v>0.16159000000000001</v>
      </c>
      <c r="M2322">
        <f t="shared" si="72"/>
        <v>0</v>
      </c>
      <c r="N2322">
        <f t="shared" si="73"/>
        <v>0</v>
      </c>
    </row>
    <row r="2323" spans="1:14" x14ac:dyDescent="0.2">
      <c r="A2323" s="96">
        <v>340109</v>
      </c>
      <c r="B2323" s="97" t="s">
        <v>2383</v>
      </c>
      <c r="C2323" s="97" t="s">
        <v>162</v>
      </c>
      <c r="D2323" s="96" t="s">
        <v>2439</v>
      </c>
      <c r="E2323" s="98">
        <v>1695</v>
      </c>
      <c r="F2323" s="99">
        <v>0</v>
      </c>
      <c r="G2323" s="98">
        <v>1695</v>
      </c>
      <c r="H2323" s="98">
        <v>19682</v>
      </c>
      <c r="I2323" s="99">
        <v>0</v>
      </c>
      <c r="J2323" s="98">
        <v>19682</v>
      </c>
      <c r="K2323" s="100">
        <v>8.6120000000000002E-2</v>
      </c>
      <c r="M2323">
        <f t="shared" si="72"/>
        <v>0</v>
      </c>
      <c r="N2323">
        <f t="shared" si="73"/>
        <v>0</v>
      </c>
    </row>
    <row r="2324" spans="1:14" x14ac:dyDescent="0.2">
      <c r="A2324" s="96">
        <v>340113</v>
      </c>
      <c r="B2324" s="97" t="s">
        <v>2383</v>
      </c>
      <c r="C2324" s="97" t="s">
        <v>162</v>
      </c>
      <c r="D2324" s="96" t="s">
        <v>2440</v>
      </c>
      <c r="E2324" s="98">
        <v>5586</v>
      </c>
      <c r="F2324" s="99">
        <v>110</v>
      </c>
      <c r="G2324" s="98">
        <v>5696</v>
      </c>
      <c r="H2324" s="98">
        <v>77549</v>
      </c>
      <c r="I2324" s="99">
        <v>1796</v>
      </c>
      <c r="J2324" s="98">
        <v>79345</v>
      </c>
      <c r="K2324" s="100">
        <v>7.1790000000000007E-2</v>
      </c>
      <c r="M2324">
        <f t="shared" si="72"/>
        <v>1.9311797752808987E-2</v>
      </c>
      <c r="N2324">
        <f t="shared" si="73"/>
        <v>2.2635326737664628E-2</v>
      </c>
    </row>
    <row r="2325" spans="1:14" x14ac:dyDescent="0.2">
      <c r="A2325" s="96">
        <v>340114</v>
      </c>
      <c r="B2325" s="97" t="s">
        <v>2383</v>
      </c>
      <c r="C2325" s="97" t="s">
        <v>162</v>
      </c>
      <c r="D2325" s="96" t="s">
        <v>2441</v>
      </c>
      <c r="E2325" s="98">
        <v>2148</v>
      </c>
      <c r="F2325" s="99">
        <v>0</v>
      </c>
      <c r="G2325" s="98">
        <v>2148</v>
      </c>
      <c r="H2325" s="98">
        <v>43038</v>
      </c>
      <c r="I2325" s="99">
        <v>0</v>
      </c>
      <c r="J2325" s="98">
        <v>43038</v>
      </c>
      <c r="K2325" s="100">
        <v>4.9910000000000003E-2</v>
      </c>
      <c r="M2325">
        <f t="shared" si="72"/>
        <v>0</v>
      </c>
      <c r="N2325">
        <f t="shared" si="73"/>
        <v>0</v>
      </c>
    </row>
    <row r="2326" spans="1:14" x14ac:dyDescent="0.2">
      <c r="A2326" s="96">
        <v>340115</v>
      </c>
      <c r="B2326" s="97" t="s">
        <v>2383</v>
      </c>
      <c r="C2326" s="97" t="s">
        <v>162</v>
      </c>
      <c r="D2326" s="96" t="s">
        <v>2442</v>
      </c>
      <c r="E2326" s="98">
        <v>3738</v>
      </c>
      <c r="F2326" s="99">
        <v>0</v>
      </c>
      <c r="G2326" s="98">
        <v>3738</v>
      </c>
      <c r="H2326" s="98">
        <v>46813</v>
      </c>
      <c r="I2326" s="99">
        <v>0</v>
      </c>
      <c r="J2326" s="98">
        <v>46813</v>
      </c>
      <c r="K2326" s="100">
        <v>7.9850000000000004E-2</v>
      </c>
      <c r="M2326">
        <f t="shared" si="72"/>
        <v>0</v>
      </c>
      <c r="N2326">
        <f t="shared" si="73"/>
        <v>0</v>
      </c>
    </row>
    <row r="2327" spans="1:14" x14ac:dyDescent="0.2">
      <c r="A2327" s="96">
        <v>340116</v>
      </c>
      <c r="B2327" s="97" t="s">
        <v>168</v>
      </c>
      <c r="C2327" s="97" t="s">
        <v>162</v>
      </c>
      <c r="D2327" s="96" t="s">
        <v>2443</v>
      </c>
      <c r="E2327" s="98">
        <v>2571</v>
      </c>
      <c r="F2327" s="99">
        <v>0</v>
      </c>
      <c r="G2327" s="98">
        <v>2571</v>
      </c>
      <c r="H2327" s="98">
        <v>29219</v>
      </c>
      <c r="I2327" s="99">
        <v>0</v>
      </c>
      <c r="J2327" s="98">
        <v>29219</v>
      </c>
      <c r="K2327" s="100">
        <v>8.7989999999999999E-2</v>
      </c>
      <c r="M2327">
        <f t="shared" si="72"/>
        <v>0</v>
      </c>
      <c r="N2327">
        <f t="shared" si="73"/>
        <v>0</v>
      </c>
    </row>
    <row r="2328" spans="1:14" x14ac:dyDescent="0.2">
      <c r="A2328" s="96">
        <v>340119</v>
      </c>
      <c r="B2328" s="97" t="s">
        <v>2383</v>
      </c>
      <c r="C2328" s="97" t="s">
        <v>162</v>
      </c>
      <c r="D2328" s="96" t="s">
        <v>2444</v>
      </c>
      <c r="E2328" s="98">
        <v>573</v>
      </c>
      <c r="F2328" s="99">
        <v>0</v>
      </c>
      <c r="G2328" s="98">
        <v>573</v>
      </c>
      <c r="H2328" s="98">
        <v>9086</v>
      </c>
      <c r="I2328" s="99">
        <v>0</v>
      </c>
      <c r="J2328" s="98">
        <v>9086</v>
      </c>
      <c r="K2328" s="100">
        <v>6.3060000000000005E-2</v>
      </c>
      <c r="M2328">
        <f t="shared" si="72"/>
        <v>0</v>
      </c>
      <c r="N2328">
        <f t="shared" si="73"/>
        <v>0</v>
      </c>
    </row>
    <row r="2329" spans="1:14" x14ac:dyDescent="0.2">
      <c r="A2329" s="96">
        <v>340120</v>
      </c>
      <c r="B2329" s="97" t="s">
        <v>2383</v>
      </c>
      <c r="C2329" s="97" t="s">
        <v>162</v>
      </c>
      <c r="D2329" s="96" t="s">
        <v>2445</v>
      </c>
      <c r="E2329" s="98">
        <v>1031</v>
      </c>
      <c r="F2329" s="99">
        <v>0</v>
      </c>
      <c r="G2329" s="98">
        <v>1031</v>
      </c>
      <c r="H2329" s="98">
        <v>5212</v>
      </c>
      <c r="I2329" s="99">
        <v>0</v>
      </c>
      <c r="J2329" s="98">
        <v>5212</v>
      </c>
      <c r="K2329" s="100">
        <v>0.19781000000000001</v>
      </c>
      <c r="M2329">
        <f t="shared" si="72"/>
        <v>0</v>
      </c>
      <c r="N2329">
        <f t="shared" si="73"/>
        <v>0</v>
      </c>
    </row>
    <row r="2330" spans="1:14" x14ac:dyDescent="0.2">
      <c r="A2330" s="96">
        <v>340121</v>
      </c>
      <c r="B2330" s="97" t="s">
        <v>2383</v>
      </c>
      <c r="C2330" s="97" t="s">
        <v>162</v>
      </c>
      <c r="D2330" s="96" t="s">
        <v>2446</v>
      </c>
      <c r="E2330" s="98">
        <v>122</v>
      </c>
      <c r="F2330" s="99">
        <v>0</v>
      </c>
      <c r="G2330" s="98">
        <v>122</v>
      </c>
      <c r="H2330" s="98">
        <v>2898</v>
      </c>
      <c r="I2330" s="99">
        <v>0</v>
      </c>
      <c r="J2330" s="98">
        <v>2898</v>
      </c>
      <c r="K2330" s="100">
        <v>4.2099999999999999E-2</v>
      </c>
      <c r="M2330">
        <f t="shared" si="72"/>
        <v>0</v>
      </c>
      <c r="N2330">
        <f t="shared" si="73"/>
        <v>0</v>
      </c>
    </row>
    <row r="2331" spans="1:14" x14ac:dyDescent="0.2">
      <c r="A2331" s="96">
        <v>340123</v>
      </c>
      <c r="B2331" s="97" t="s">
        <v>2383</v>
      </c>
      <c r="C2331" s="97" t="s">
        <v>162</v>
      </c>
      <c r="D2331" s="96" t="s">
        <v>2447</v>
      </c>
      <c r="E2331" s="98">
        <v>834</v>
      </c>
      <c r="F2331" s="99">
        <v>0</v>
      </c>
      <c r="G2331" s="98">
        <v>834</v>
      </c>
      <c r="H2331" s="98">
        <v>11850</v>
      </c>
      <c r="I2331" s="99">
        <v>83</v>
      </c>
      <c r="J2331" s="98">
        <v>11933</v>
      </c>
      <c r="K2331" s="100">
        <v>6.9889999999999994E-2</v>
      </c>
      <c r="M2331">
        <f t="shared" si="72"/>
        <v>0</v>
      </c>
      <c r="N2331">
        <f t="shared" si="73"/>
        <v>6.9555015503226349E-3</v>
      </c>
    </row>
    <row r="2332" spans="1:14" x14ac:dyDescent="0.2">
      <c r="A2332" s="96">
        <v>340126</v>
      </c>
      <c r="B2332" s="97" t="s">
        <v>2383</v>
      </c>
      <c r="C2332" s="97" t="s">
        <v>162</v>
      </c>
      <c r="D2332" s="96" t="s">
        <v>2448</v>
      </c>
      <c r="E2332" s="98">
        <v>2870</v>
      </c>
      <c r="F2332" s="99">
        <v>0</v>
      </c>
      <c r="G2332" s="98">
        <v>2870</v>
      </c>
      <c r="H2332" s="98">
        <v>21295</v>
      </c>
      <c r="I2332" s="99">
        <v>23</v>
      </c>
      <c r="J2332" s="98">
        <v>21318</v>
      </c>
      <c r="K2332" s="100">
        <v>0.13463</v>
      </c>
      <c r="M2332">
        <f t="shared" si="72"/>
        <v>0</v>
      </c>
      <c r="N2332">
        <f t="shared" si="73"/>
        <v>1.0789004597054133E-3</v>
      </c>
    </row>
    <row r="2333" spans="1:14" x14ac:dyDescent="0.2">
      <c r="A2333" s="96">
        <v>340127</v>
      </c>
      <c r="B2333" s="97" t="s">
        <v>2383</v>
      </c>
      <c r="C2333" s="97" t="s">
        <v>162</v>
      </c>
      <c r="D2333" s="96" t="s">
        <v>2449</v>
      </c>
      <c r="E2333" s="98">
        <v>781</v>
      </c>
      <c r="F2333" s="99">
        <v>71</v>
      </c>
      <c r="G2333" s="98">
        <v>852</v>
      </c>
      <c r="H2333" s="98">
        <v>4089</v>
      </c>
      <c r="I2333" s="99">
        <v>497</v>
      </c>
      <c r="J2333" s="98">
        <v>4586</v>
      </c>
      <c r="K2333" s="100">
        <v>0.18578</v>
      </c>
      <c r="M2333">
        <f t="shared" si="72"/>
        <v>8.3333333333333329E-2</v>
      </c>
      <c r="N2333">
        <f t="shared" si="73"/>
        <v>0.10837331007413868</v>
      </c>
    </row>
    <row r="2334" spans="1:14" x14ac:dyDescent="0.2">
      <c r="A2334" s="96">
        <v>340129</v>
      </c>
      <c r="B2334" s="97" t="s">
        <v>168</v>
      </c>
      <c r="C2334" s="97" t="s">
        <v>162</v>
      </c>
      <c r="D2334" s="96" t="s">
        <v>2450</v>
      </c>
      <c r="E2334" s="98">
        <v>467</v>
      </c>
      <c r="F2334" s="99">
        <v>0</v>
      </c>
      <c r="G2334" s="98">
        <v>467</v>
      </c>
      <c r="H2334" s="98">
        <v>15573</v>
      </c>
      <c r="I2334" s="99">
        <v>0</v>
      </c>
      <c r="J2334" s="98">
        <v>15573</v>
      </c>
      <c r="K2334" s="100">
        <v>2.9989999999999999E-2</v>
      </c>
      <c r="M2334">
        <f t="shared" si="72"/>
        <v>0</v>
      </c>
      <c r="N2334">
        <f t="shared" si="73"/>
        <v>0</v>
      </c>
    </row>
    <row r="2335" spans="1:14" x14ac:dyDescent="0.2">
      <c r="A2335" s="96">
        <v>340130</v>
      </c>
      <c r="B2335" s="97" t="s">
        <v>2383</v>
      </c>
      <c r="C2335" s="97" t="s">
        <v>162</v>
      </c>
      <c r="D2335" s="96" t="s">
        <v>2451</v>
      </c>
      <c r="E2335" s="98">
        <v>1731</v>
      </c>
      <c r="F2335" s="99">
        <v>3</v>
      </c>
      <c r="G2335" s="98">
        <v>1734</v>
      </c>
      <c r="H2335" s="98">
        <v>19830</v>
      </c>
      <c r="I2335" s="99">
        <v>3</v>
      </c>
      <c r="J2335" s="98">
        <v>19833</v>
      </c>
      <c r="K2335" s="100">
        <v>8.7429999999999994E-2</v>
      </c>
      <c r="M2335">
        <f t="shared" si="72"/>
        <v>1.7301038062283738E-3</v>
      </c>
      <c r="N2335">
        <f t="shared" si="73"/>
        <v>1.5126304643775526E-4</v>
      </c>
    </row>
    <row r="2336" spans="1:14" x14ac:dyDescent="0.2">
      <c r="A2336" s="96">
        <v>340131</v>
      </c>
      <c r="B2336" s="97" t="s">
        <v>2383</v>
      </c>
      <c r="C2336" s="97" t="s">
        <v>162</v>
      </c>
      <c r="D2336" s="96" t="s">
        <v>2452</v>
      </c>
      <c r="E2336" s="98">
        <v>4867</v>
      </c>
      <c r="F2336" s="99">
        <v>0</v>
      </c>
      <c r="G2336" s="98">
        <v>4867</v>
      </c>
      <c r="H2336" s="98">
        <v>52998</v>
      </c>
      <c r="I2336" s="99">
        <v>0</v>
      </c>
      <c r="J2336" s="98">
        <v>52998</v>
      </c>
      <c r="K2336" s="100">
        <v>9.1829999999999995E-2</v>
      </c>
      <c r="M2336">
        <f t="shared" si="72"/>
        <v>0</v>
      </c>
      <c r="N2336">
        <f t="shared" si="73"/>
        <v>0</v>
      </c>
    </row>
    <row r="2337" spans="1:14" x14ac:dyDescent="0.2">
      <c r="A2337" s="96">
        <v>340132</v>
      </c>
      <c r="B2337" s="97" t="s">
        <v>2383</v>
      </c>
      <c r="C2337" s="97" t="s">
        <v>162</v>
      </c>
      <c r="D2337" s="96" t="s">
        <v>2453</v>
      </c>
      <c r="E2337" s="98">
        <v>1602</v>
      </c>
      <c r="F2337" s="99">
        <v>0</v>
      </c>
      <c r="G2337" s="98">
        <v>1602</v>
      </c>
      <c r="H2337" s="98">
        <v>9825</v>
      </c>
      <c r="I2337" s="99">
        <v>2</v>
      </c>
      <c r="J2337" s="98">
        <v>9827</v>
      </c>
      <c r="K2337" s="100">
        <v>0.16302</v>
      </c>
      <c r="M2337">
        <f t="shared" si="72"/>
        <v>0</v>
      </c>
      <c r="N2337">
        <f t="shared" si="73"/>
        <v>2.0352091177368474E-4</v>
      </c>
    </row>
    <row r="2338" spans="1:14" x14ac:dyDescent="0.2">
      <c r="A2338" s="96">
        <v>340133</v>
      </c>
      <c r="B2338" s="97" t="s">
        <v>168</v>
      </c>
      <c r="C2338" s="97" t="s">
        <v>162</v>
      </c>
      <c r="D2338" s="96" t="s">
        <v>2454</v>
      </c>
      <c r="E2338" s="98">
        <v>1059</v>
      </c>
      <c r="F2338" s="99">
        <v>0</v>
      </c>
      <c r="G2338" s="98">
        <v>1059</v>
      </c>
      <c r="H2338" s="98">
        <v>5319</v>
      </c>
      <c r="I2338" s="99">
        <v>0</v>
      </c>
      <c r="J2338" s="98">
        <v>5319</v>
      </c>
      <c r="K2338" s="100">
        <v>0.1991</v>
      </c>
      <c r="M2338">
        <f t="shared" si="72"/>
        <v>0</v>
      </c>
      <c r="N2338">
        <f t="shared" si="73"/>
        <v>0</v>
      </c>
    </row>
    <row r="2339" spans="1:14" x14ac:dyDescent="0.2">
      <c r="A2339" s="96">
        <v>340138</v>
      </c>
      <c r="B2339" s="97" t="s">
        <v>2383</v>
      </c>
      <c r="C2339" s="97" t="s">
        <v>162</v>
      </c>
      <c r="D2339" s="96" t="s">
        <v>2455</v>
      </c>
      <c r="E2339" s="98">
        <v>62</v>
      </c>
      <c r="F2339" s="99">
        <v>0</v>
      </c>
      <c r="G2339" s="98">
        <v>62</v>
      </c>
      <c r="H2339" s="98">
        <v>433</v>
      </c>
      <c r="I2339" s="99">
        <v>0</v>
      </c>
      <c r="J2339" s="98">
        <v>433</v>
      </c>
      <c r="K2339" s="100">
        <v>0.14319000000000001</v>
      </c>
      <c r="M2339">
        <f t="shared" si="72"/>
        <v>0</v>
      </c>
      <c r="N2339">
        <f t="shared" si="73"/>
        <v>0</v>
      </c>
    </row>
    <row r="2340" spans="1:14" x14ac:dyDescent="0.2">
      <c r="A2340" s="96">
        <v>340141</v>
      </c>
      <c r="B2340" s="97" t="s">
        <v>2383</v>
      </c>
      <c r="C2340" s="97" t="s">
        <v>162</v>
      </c>
      <c r="D2340" s="96" t="s">
        <v>2456</v>
      </c>
      <c r="E2340" s="98">
        <v>6140</v>
      </c>
      <c r="F2340" s="99">
        <v>220</v>
      </c>
      <c r="G2340" s="98">
        <v>6360</v>
      </c>
      <c r="H2340" s="98">
        <v>74131</v>
      </c>
      <c r="I2340" s="99">
        <v>4341</v>
      </c>
      <c r="J2340" s="98">
        <v>78472</v>
      </c>
      <c r="K2340" s="100">
        <v>8.1049999999999997E-2</v>
      </c>
      <c r="M2340">
        <f t="shared" si="72"/>
        <v>3.4591194968553458E-2</v>
      </c>
      <c r="N2340">
        <f t="shared" si="73"/>
        <v>5.5319094708940766E-2</v>
      </c>
    </row>
    <row r="2341" spans="1:14" x14ac:dyDescent="0.2">
      <c r="A2341" s="96">
        <v>340142</v>
      </c>
      <c r="B2341" s="97" t="s">
        <v>2383</v>
      </c>
      <c r="C2341" s="97" t="s">
        <v>162</v>
      </c>
      <c r="D2341" s="96" t="s">
        <v>2457</v>
      </c>
      <c r="E2341" s="98">
        <v>1299</v>
      </c>
      <c r="F2341" s="99">
        <v>0</v>
      </c>
      <c r="G2341" s="98">
        <v>1299</v>
      </c>
      <c r="H2341" s="98">
        <v>17678</v>
      </c>
      <c r="I2341" s="99">
        <v>47</v>
      </c>
      <c r="J2341" s="98">
        <v>17725</v>
      </c>
      <c r="K2341" s="100">
        <v>7.3289999999999994E-2</v>
      </c>
      <c r="M2341">
        <f t="shared" si="72"/>
        <v>0</v>
      </c>
      <c r="N2341">
        <f t="shared" si="73"/>
        <v>2.6516220028208744E-3</v>
      </c>
    </row>
    <row r="2342" spans="1:14" x14ac:dyDescent="0.2">
      <c r="A2342" s="96">
        <v>340143</v>
      </c>
      <c r="B2342" s="97" t="s">
        <v>2383</v>
      </c>
      <c r="C2342" s="97" t="s">
        <v>162</v>
      </c>
      <c r="D2342" s="96" t="s">
        <v>2458</v>
      </c>
      <c r="E2342" s="98">
        <v>1047</v>
      </c>
      <c r="F2342" s="99">
        <v>0</v>
      </c>
      <c r="G2342" s="98">
        <v>1047</v>
      </c>
      <c r="H2342" s="98">
        <v>17893</v>
      </c>
      <c r="I2342" s="99">
        <v>16</v>
      </c>
      <c r="J2342" s="98">
        <v>17909</v>
      </c>
      <c r="K2342" s="100">
        <v>5.8459999999999998E-2</v>
      </c>
      <c r="M2342">
        <f t="shared" si="72"/>
        <v>0</v>
      </c>
      <c r="N2342">
        <f t="shared" si="73"/>
        <v>8.9340555028198112E-4</v>
      </c>
    </row>
    <row r="2343" spans="1:14" x14ac:dyDescent="0.2">
      <c r="A2343" s="96">
        <v>340144</v>
      </c>
      <c r="B2343" s="97" t="s">
        <v>168</v>
      </c>
      <c r="C2343" s="97" t="s">
        <v>162</v>
      </c>
      <c r="D2343" s="96" t="s">
        <v>2459</v>
      </c>
      <c r="E2343" s="98">
        <v>982</v>
      </c>
      <c r="F2343" s="99">
        <v>0</v>
      </c>
      <c r="G2343" s="98">
        <v>982</v>
      </c>
      <c r="H2343" s="98">
        <v>8018</v>
      </c>
      <c r="I2343" s="99">
        <v>0</v>
      </c>
      <c r="J2343" s="98">
        <v>8018</v>
      </c>
      <c r="K2343" s="100">
        <v>0.12247</v>
      </c>
      <c r="M2343">
        <f t="shared" si="72"/>
        <v>0</v>
      </c>
      <c r="N2343">
        <f t="shared" si="73"/>
        <v>0</v>
      </c>
    </row>
    <row r="2344" spans="1:14" x14ac:dyDescent="0.2">
      <c r="A2344" s="96">
        <v>340145</v>
      </c>
      <c r="B2344" s="97" t="s">
        <v>2383</v>
      </c>
      <c r="C2344" s="97" t="s">
        <v>162</v>
      </c>
      <c r="D2344" s="96" t="s">
        <v>2460</v>
      </c>
      <c r="E2344" s="98">
        <v>716</v>
      </c>
      <c r="F2344" s="99">
        <v>0</v>
      </c>
      <c r="G2344" s="98">
        <v>716</v>
      </c>
      <c r="H2344" s="98">
        <v>8969</v>
      </c>
      <c r="I2344" s="99">
        <v>0</v>
      </c>
      <c r="J2344" s="98">
        <v>8969</v>
      </c>
      <c r="K2344" s="100">
        <v>7.9829999999999998E-2</v>
      </c>
      <c r="M2344">
        <f t="shared" si="72"/>
        <v>0</v>
      </c>
      <c r="N2344">
        <f t="shared" si="73"/>
        <v>0</v>
      </c>
    </row>
    <row r="2345" spans="1:14" x14ac:dyDescent="0.2">
      <c r="A2345" s="96">
        <v>340147</v>
      </c>
      <c r="B2345" s="97" t="s">
        <v>2383</v>
      </c>
      <c r="C2345" s="97" t="s">
        <v>162</v>
      </c>
      <c r="D2345" s="96" t="s">
        <v>2461</v>
      </c>
      <c r="E2345" s="98">
        <v>7670</v>
      </c>
      <c r="F2345" s="99">
        <v>0</v>
      </c>
      <c r="G2345" s="98">
        <v>7670</v>
      </c>
      <c r="H2345" s="98">
        <v>39461</v>
      </c>
      <c r="I2345" s="99">
        <v>0</v>
      </c>
      <c r="J2345" s="98">
        <v>39461</v>
      </c>
      <c r="K2345" s="100">
        <v>0.19436999999999999</v>
      </c>
      <c r="M2345">
        <f t="shared" si="72"/>
        <v>0</v>
      </c>
      <c r="N2345">
        <f t="shared" si="73"/>
        <v>0</v>
      </c>
    </row>
    <row r="2346" spans="1:14" x14ac:dyDescent="0.2">
      <c r="A2346" s="96">
        <v>340148</v>
      </c>
      <c r="B2346" s="97" t="s">
        <v>2383</v>
      </c>
      <c r="C2346" s="97" t="s">
        <v>162</v>
      </c>
      <c r="D2346" s="96" t="s">
        <v>389</v>
      </c>
      <c r="E2346" s="98">
        <v>101</v>
      </c>
      <c r="F2346" s="99">
        <v>0</v>
      </c>
      <c r="G2346" s="98">
        <v>101</v>
      </c>
      <c r="H2346" s="98">
        <v>1572</v>
      </c>
      <c r="I2346" s="99">
        <v>0</v>
      </c>
      <c r="J2346" s="98">
        <v>1572</v>
      </c>
      <c r="K2346" s="100">
        <v>6.4250000000000002E-2</v>
      </c>
      <c r="M2346">
        <f t="shared" si="72"/>
        <v>0</v>
      </c>
      <c r="N2346">
        <f t="shared" si="73"/>
        <v>0</v>
      </c>
    </row>
    <row r="2347" spans="1:14" x14ac:dyDescent="0.2">
      <c r="A2347" s="96">
        <v>340151</v>
      </c>
      <c r="B2347" s="97" t="s">
        <v>2383</v>
      </c>
      <c r="C2347" s="97" t="s">
        <v>162</v>
      </c>
      <c r="D2347" s="96" t="s">
        <v>2462</v>
      </c>
      <c r="E2347" s="98">
        <v>4239</v>
      </c>
      <c r="F2347" s="99">
        <v>10</v>
      </c>
      <c r="G2347" s="98">
        <v>4249</v>
      </c>
      <c r="H2347" s="98">
        <v>21483</v>
      </c>
      <c r="I2347" s="99">
        <v>187</v>
      </c>
      <c r="J2347" s="98">
        <v>21670</v>
      </c>
      <c r="K2347" s="100">
        <v>0.19608</v>
      </c>
      <c r="M2347">
        <f t="shared" si="72"/>
        <v>2.3534949399858789E-3</v>
      </c>
      <c r="N2347">
        <f t="shared" si="73"/>
        <v>8.6294416243654828E-3</v>
      </c>
    </row>
    <row r="2348" spans="1:14" x14ac:dyDescent="0.2">
      <c r="A2348" s="96">
        <v>340153</v>
      </c>
      <c r="B2348" s="97" t="s">
        <v>2383</v>
      </c>
      <c r="C2348" s="97" t="s">
        <v>162</v>
      </c>
      <c r="D2348" s="96" t="s">
        <v>2463</v>
      </c>
      <c r="E2348" s="98">
        <v>286</v>
      </c>
      <c r="F2348" s="99">
        <v>0</v>
      </c>
      <c r="G2348" s="98">
        <v>286</v>
      </c>
      <c r="H2348" s="98">
        <v>7186</v>
      </c>
      <c r="I2348" s="99">
        <v>0</v>
      </c>
      <c r="J2348" s="98">
        <v>7186</v>
      </c>
      <c r="K2348" s="100">
        <v>3.9800000000000002E-2</v>
      </c>
      <c r="M2348">
        <f t="shared" si="72"/>
        <v>0</v>
      </c>
      <c r="N2348">
        <f t="shared" si="73"/>
        <v>0</v>
      </c>
    </row>
    <row r="2349" spans="1:14" x14ac:dyDescent="0.2">
      <c r="A2349" s="96">
        <v>340155</v>
      </c>
      <c r="B2349" s="97" t="s">
        <v>2383</v>
      </c>
      <c r="C2349" s="97" t="s">
        <v>162</v>
      </c>
      <c r="D2349" s="96" t="s">
        <v>2464</v>
      </c>
      <c r="E2349" s="98">
        <v>2538</v>
      </c>
      <c r="F2349" s="99">
        <v>309</v>
      </c>
      <c r="G2349" s="98">
        <v>2847</v>
      </c>
      <c r="H2349" s="98">
        <v>31003</v>
      </c>
      <c r="I2349" s="99">
        <v>3446</v>
      </c>
      <c r="J2349" s="98">
        <v>34449</v>
      </c>
      <c r="K2349" s="100">
        <v>8.2640000000000005E-2</v>
      </c>
      <c r="M2349">
        <f t="shared" si="72"/>
        <v>0.10853530031612224</v>
      </c>
      <c r="N2349">
        <f t="shared" si="73"/>
        <v>0.10003193126070423</v>
      </c>
    </row>
    <row r="2350" spans="1:14" x14ac:dyDescent="0.2">
      <c r="A2350" s="96">
        <v>340156</v>
      </c>
      <c r="B2350" s="97" t="s">
        <v>272</v>
      </c>
      <c r="C2350" s="97" t="s">
        <v>162</v>
      </c>
      <c r="D2350" s="96" t="s">
        <v>2465</v>
      </c>
      <c r="E2350" s="98">
        <v>94</v>
      </c>
      <c r="F2350" s="99">
        <v>0</v>
      </c>
      <c r="G2350" s="98">
        <v>94</v>
      </c>
      <c r="H2350" s="98">
        <v>824</v>
      </c>
      <c r="I2350" s="99">
        <v>0</v>
      </c>
      <c r="J2350" s="98">
        <v>824</v>
      </c>
      <c r="K2350" s="100">
        <v>0.11408</v>
      </c>
      <c r="M2350">
        <f t="shared" si="72"/>
        <v>0</v>
      </c>
      <c r="N2350">
        <f t="shared" si="73"/>
        <v>0</v>
      </c>
    </row>
    <row r="2351" spans="1:14" x14ac:dyDescent="0.2">
      <c r="A2351" s="96">
        <v>340158</v>
      </c>
      <c r="B2351" s="97" t="s">
        <v>490</v>
      </c>
      <c r="C2351" s="97" t="s">
        <v>162</v>
      </c>
      <c r="D2351" s="96" t="s">
        <v>2466</v>
      </c>
      <c r="E2351" s="98">
        <v>597</v>
      </c>
      <c r="F2351" s="99">
        <v>0</v>
      </c>
      <c r="G2351" s="98">
        <v>597</v>
      </c>
      <c r="H2351" s="98">
        <v>6861</v>
      </c>
      <c r="I2351" s="99">
        <v>0</v>
      </c>
      <c r="J2351" s="98">
        <v>6861</v>
      </c>
      <c r="K2351" s="100">
        <v>8.7010000000000004E-2</v>
      </c>
      <c r="M2351">
        <f t="shared" si="72"/>
        <v>0</v>
      </c>
      <c r="N2351">
        <f t="shared" si="73"/>
        <v>0</v>
      </c>
    </row>
    <row r="2352" spans="1:14" x14ac:dyDescent="0.2">
      <c r="A2352" s="96">
        <v>340159</v>
      </c>
      <c r="B2352" s="97" t="s">
        <v>2383</v>
      </c>
      <c r="C2352" s="97" t="s">
        <v>162</v>
      </c>
      <c r="D2352" s="96" t="s">
        <v>2467</v>
      </c>
      <c r="E2352" s="98">
        <v>495</v>
      </c>
      <c r="F2352" s="99">
        <v>0</v>
      </c>
      <c r="G2352" s="98">
        <v>495</v>
      </c>
      <c r="H2352" s="98">
        <v>4566</v>
      </c>
      <c r="I2352" s="99">
        <v>0</v>
      </c>
      <c r="J2352" s="98">
        <v>4566</v>
      </c>
      <c r="K2352" s="100">
        <v>0.10841000000000001</v>
      </c>
      <c r="M2352">
        <f t="shared" si="72"/>
        <v>0</v>
      </c>
      <c r="N2352">
        <f t="shared" si="73"/>
        <v>0</v>
      </c>
    </row>
    <row r="2353" spans="1:14" x14ac:dyDescent="0.2">
      <c r="A2353" s="96">
        <v>340160</v>
      </c>
      <c r="B2353" s="97" t="s">
        <v>2383</v>
      </c>
      <c r="C2353" s="97" t="s">
        <v>162</v>
      </c>
      <c r="D2353" s="96" t="s">
        <v>2468</v>
      </c>
      <c r="E2353" s="98">
        <v>612</v>
      </c>
      <c r="F2353" s="99">
        <v>0</v>
      </c>
      <c r="G2353" s="98">
        <v>612</v>
      </c>
      <c r="H2353" s="98">
        <v>5750</v>
      </c>
      <c r="I2353" s="99">
        <v>3</v>
      </c>
      <c r="J2353" s="98">
        <v>5753</v>
      </c>
      <c r="K2353" s="100">
        <v>0.10638</v>
      </c>
      <c r="M2353">
        <f t="shared" si="72"/>
        <v>0</v>
      </c>
      <c r="N2353">
        <f t="shared" si="73"/>
        <v>5.2146706066400134E-4</v>
      </c>
    </row>
    <row r="2354" spans="1:14" x14ac:dyDescent="0.2">
      <c r="A2354" s="96">
        <v>340166</v>
      </c>
      <c r="B2354" s="97" t="s">
        <v>2383</v>
      </c>
      <c r="C2354" s="97" t="s">
        <v>162</v>
      </c>
      <c r="D2354" s="96" t="s">
        <v>2469</v>
      </c>
      <c r="E2354" s="98">
        <v>465</v>
      </c>
      <c r="F2354" s="99">
        <v>0</v>
      </c>
      <c r="G2354" s="98">
        <v>465</v>
      </c>
      <c r="H2354" s="98">
        <v>6479</v>
      </c>
      <c r="I2354" s="99">
        <v>0</v>
      </c>
      <c r="J2354" s="98">
        <v>6479</v>
      </c>
      <c r="K2354" s="100">
        <v>7.177E-2</v>
      </c>
      <c r="M2354">
        <f t="shared" si="72"/>
        <v>0</v>
      </c>
      <c r="N2354">
        <f t="shared" si="73"/>
        <v>0</v>
      </c>
    </row>
    <row r="2355" spans="1:14" x14ac:dyDescent="0.2">
      <c r="A2355" s="96">
        <v>340168</v>
      </c>
      <c r="B2355" s="97" t="s">
        <v>2383</v>
      </c>
      <c r="C2355" s="97" t="s">
        <v>162</v>
      </c>
      <c r="D2355" s="96" t="s">
        <v>2470</v>
      </c>
      <c r="E2355" s="98">
        <v>19</v>
      </c>
      <c r="F2355" s="99">
        <v>0</v>
      </c>
      <c r="G2355" s="98">
        <v>19</v>
      </c>
      <c r="H2355" s="98">
        <v>211</v>
      </c>
      <c r="I2355" s="99">
        <v>0</v>
      </c>
      <c r="J2355" s="98">
        <v>211</v>
      </c>
      <c r="K2355" s="100">
        <v>9.0050000000000005E-2</v>
      </c>
      <c r="M2355">
        <f t="shared" si="72"/>
        <v>0</v>
      </c>
      <c r="N2355">
        <f t="shared" si="73"/>
        <v>0</v>
      </c>
    </row>
    <row r="2356" spans="1:14" x14ac:dyDescent="0.2">
      <c r="A2356" s="96">
        <v>340171</v>
      </c>
      <c r="B2356" s="97" t="s">
        <v>2383</v>
      </c>
      <c r="C2356" s="97" t="s">
        <v>162</v>
      </c>
      <c r="D2356" s="96" t="s">
        <v>2471</v>
      </c>
      <c r="E2356" s="98">
        <v>594</v>
      </c>
      <c r="F2356" s="99">
        <v>0</v>
      </c>
      <c r="G2356" s="98">
        <v>594</v>
      </c>
      <c r="H2356" s="98">
        <v>11795</v>
      </c>
      <c r="I2356" s="99">
        <v>0</v>
      </c>
      <c r="J2356" s="98">
        <v>11795</v>
      </c>
      <c r="K2356" s="100">
        <v>5.0360000000000002E-2</v>
      </c>
      <c r="M2356">
        <f t="shared" si="72"/>
        <v>0</v>
      </c>
      <c r="N2356">
        <f t="shared" si="73"/>
        <v>0</v>
      </c>
    </row>
    <row r="2357" spans="1:14" x14ac:dyDescent="0.2">
      <c r="A2357" s="96">
        <v>340173</v>
      </c>
      <c r="B2357" s="97" t="s">
        <v>2383</v>
      </c>
      <c r="C2357" s="97" t="s">
        <v>162</v>
      </c>
      <c r="D2357" s="96" t="s">
        <v>2472</v>
      </c>
      <c r="E2357" s="98">
        <v>1238</v>
      </c>
      <c r="F2357" s="99">
        <v>10</v>
      </c>
      <c r="G2357" s="98">
        <v>1248</v>
      </c>
      <c r="H2357" s="98">
        <v>15765</v>
      </c>
      <c r="I2357" s="99">
        <v>161</v>
      </c>
      <c r="J2357" s="98">
        <v>15926</v>
      </c>
      <c r="K2357" s="100">
        <v>7.8359999999999999E-2</v>
      </c>
      <c r="M2357">
        <f t="shared" si="72"/>
        <v>8.0128205128205121E-3</v>
      </c>
      <c r="N2357">
        <f t="shared" si="73"/>
        <v>1.0109255305789275E-2</v>
      </c>
    </row>
    <row r="2358" spans="1:14" x14ac:dyDescent="0.2">
      <c r="A2358" s="96">
        <v>340183</v>
      </c>
      <c r="B2358" s="97" t="s">
        <v>490</v>
      </c>
      <c r="C2358" s="97" t="s">
        <v>162</v>
      </c>
      <c r="D2358" s="96" t="s">
        <v>2473</v>
      </c>
      <c r="E2358" s="98">
        <v>278</v>
      </c>
      <c r="F2358" s="99">
        <v>0</v>
      </c>
      <c r="G2358" s="98">
        <v>278</v>
      </c>
      <c r="H2358" s="98">
        <v>6135</v>
      </c>
      <c r="I2358" s="99">
        <v>0</v>
      </c>
      <c r="J2358" s="98">
        <v>6135</v>
      </c>
      <c r="K2358" s="100">
        <v>4.5310000000000003E-2</v>
      </c>
      <c r="M2358">
        <f t="shared" si="72"/>
        <v>0</v>
      </c>
      <c r="N2358">
        <f t="shared" si="73"/>
        <v>0</v>
      </c>
    </row>
    <row r="2359" spans="1:14" x14ac:dyDescent="0.2">
      <c r="A2359" s="96">
        <v>350002</v>
      </c>
      <c r="B2359" s="97" t="s">
        <v>279</v>
      </c>
      <c r="C2359" s="97" t="s">
        <v>726</v>
      </c>
      <c r="D2359" s="96" t="s">
        <v>1260</v>
      </c>
      <c r="E2359" s="98">
        <v>710</v>
      </c>
      <c r="F2359" s="99">
        <v>0</v>
      </c>
      <c r="G2359" s="98">
        <v>710</v>
      </c>
      <c r="H2359" s="98">
        <v>16925</v>
      </c>
      <c r="I2359" s="99">
        <v>0</v>
      </c>
      <c r="J2359" s="98">
        <v>16925</v>
      </c>
      <c r="K2359" s="100">
        <v>4.1950000000000001E-2</v>
      </c>
      <c r="M2359">
        <f t="shared" si="72"/>
        <v>0</v>
      </c>
      <c r="N2359">
        <f t="shared" si="73"/>
        <v>0</v>
      </c>
    </row>
    <row r="2360" spans="1:14" x14ac:dyDescent="0.2">
      <c r="A2360" s="96">
        <v>350003</v>
      </c>
      <c r="B2360" s="97" t="s">
        <v>279</v>
      </c>
      <c r="C2360" s="97" t="s">
        <v>726</v>
      </c>
      <c r="D2360" s="96" t="s">
        <v>2474</v>
      </c>
      <c r="E2360" s="98">
        <v>136</v>
      </c>
      <c r="F2360" s="99">
        <v>0</v>
      </c>
      <c r="G2360" s="98">
        <v>136</v>
      </c>
      <c r="H2360" s="98">
        <v>4772</v>
      </c>
      <c r="I2360" s="99">
        <v>0</v>
      </c>
      <c r="J2360" s="98">
        <v>4772</v>
      </c>
      <c r="K2360" s="100">
        <v>2.8500000000000001E-2</v>
      </c>
      <c r="M2360">
        <f t="shared" si="72"/>
        <v>0</v>
      </c>
      <c r="N2360">
        <f t="shared" si="73"/>
        <v>0</v>
      </c>
    </row>
    <row r="2361" spans="1:14" x14ac:dyDescent="0.2">
      <c r="A2361" s="96">
        <v>350006</v>
      </c>
      <c r="B2361" s="97" t="s">
        <v>279</v>
      </c>
      <c r="C2361" s="97" t="s">
        <v>726</v>
      </c>
      <c r="D2361" s="96" t="s">
        <v>2475</v>
      </c>
      <c r="E2361" s="98">
        <v>743</v>
      </c>
      <c r="F2361" s="99">
        <v>0</v>
      </c>
      <c r="G2361" s="98">
        <v>743</v>
      </c>
      <c r="H2361" s="98">
        <v>15786</v>
      </c>
      <c r="I2361" s="99">
        <v>529</v>
      </c>
      <c r="J2361" s="98">
        <v>16315</v>
      </c>
      <c r="K2361" s="100">
        <v>4.5539999999999997E-2</v>
      </c>
      <c r="M2361">
        <f t="shared" si="72"/>
        <v>0</v>
      </c>
      <c r="N2361">
        <f t="shared" si="73"/>
        <v>3.2424149555623658E-2</v>
      </c>
    </row>
    <row r="2362" spans="1:14" x14ac:dyDescent="0.2">
      <c r="A2362" s="96">
        <v>350009</v>
      </c>
      <c r="B2362" s="97" t="s">
        <v>279</v>
      </c>
      <c r="C2362" s="97" t="s">
        <v>726</v>
      </c>
      <c r="D2362" s="96" t="s">
        <v>2476</v>
      </c>
      <c r="E2362" s="98">
        <v>122</v>
      </c>
      <c r="F2362" s="99">
        <v>0</v>
      </c>
      <c r="G2362" s="98">
        <v>122</v>
      </c>
      <c r="H2362" s="98">
        <v>2406</v>
      </c>
      <c r="I2362" s="99">
        <v>0</v>
      </c>
      <c r="J2362" s="98">
        <v>2406</v>
      </c>
      <c r="K2362" s="100">
        <v>5.0709999999999998E-2</v>
      </c>
      <c r="M2362">
        <f t="shared" si="72"/>
        <v>0</v>
      </c>
      <c r="N2362">
        <f t="shared" si="73"/>
        <v>0</v>
      </c>
    </row>
    <row r="2363" spans="1:14" x14ac:dyDescent="0.2">
      <c r="A2363" s="96">
        <v>350010</v>
      </c>
      <c r="B2363" s="97" t="s">
        <v>279</v>
      </c>
      <c r="C2363" s="97" t="s">
        <v>726</v>
      </c>
      <c r="D2363" s="96" t="s">
        <v>2477</v>
      </c>
      <c r="E2363" s="98">
        <v>11</v>
      </c>
      <c r="F2363" s="99">
        <v>0</v>
      </c>
      <c r="G2363" s="98">
        <v>11</v>
      </c>
      <c r="H2363" s="98">
        <v>1049</v>
      </c>
      <c r="I2363" s="99">
        <v>0</v>
      </c>
      <c r="J2363" s="98">
        <v>1049</v>
      </c>
      <c r="K2363" s="100">
        <v>1.0489999999999999E-2</v>
      </c>
      <c r="M2363">
        <f t="shared" si="72"/>
        <v>0</v>
      </c>
      <c r="N2363">
        <f t="shared" si="73"/>
        <v>0</v>
      </c>
    </row>
    <row r="2364" spans="1:14" x14ac:dyDescent="0.2">
      <c r="A2364" s="96">
        <v>350011</v>
      </c>
      <c r="B2364" s="97" t="s">
        <v>279</v>
      </c>
      <c r="C2364" s="97" t="s">
        <v>726</v>
      </c>
      <c r="D2364" s="96" t="s">
        <v>2478</v>
      </c>
      <c r="E2364" s="98">
        <v>1668</v>
      </c>
      <c r="F2364" s="99">
        <v>92</v>
      </c>
      <c r="G2364" s="98">
        <v>1760</v>
      </c>
      <c r="H2364" s="98">
        <v>38268</v>
      </c>
      <c r="I2364" s="99">
        <v>2078</v>
      </c>
      <c r="J2364" s="98">
        <v>40346</v>
      </c>
      <c r="K2364" s="100">
        <v>4.3619999999999999E-2</v>
      </c>
      <c r="M2364">
        <f t="shared" si="72"/>
        <v>5.2272727272727269E-2</v>
      </c>
      <c r="N2364">
        <f t="shared" si="73"/>
        <v>5.1504486194418282E-2</v>
      </c>
    </row>
    <row r="2365" spans="1:14" x14ac:dyDescent="0.2">
      <c r="A2365" s="96">
        <v>350014</v>
      </c>
      <c r="B2365" s="97" t="s">
        <v>279</v>
      </c>
      <c r="C2365" s="97" t="s">
        <v>726</v>
      </c>
      <c r="D2365" s="96" t="s">
        <v>2479</v>
      </c>
      <c r="E2365" s="98">
        <v>10</v>
      </c>
      <c r="F2365" s="99">
        <v>0</v>
      </c>
      <c r="G2365" s="98">
        <v>10</v>
      </c>
      <c r="H2365" s="98">
        <v>343</v>
      </c>
      <c r="I2365" s="99">
        <v>0</v>
      </c>
      <c r="J2365" s="98">
        <v>343</v>
      </c>
      <c r="K2365" s="100">
        <v>2.9149999999999999E-2</v>
      </c>
      <c r="M2365">
        <f t="shared" si="72"/>
        <v>0</v>
      </c>
      <c r="N2365">
        <f t="shared" si="73"/>
        <v>0</v>
      </c>
    </row>
    <row r="2366" spans="1:14" x14ac:dyDescent="0.2">
      <c r="A2366" s="96">
        <v>350015</v>
      </c>
      <c r="B2366" s="97" t="s">
        <v>279</v>
      </c>
      <c r="C2366" s="97" t="s">
        <v>726</v>
      </c>
      <c r="D2366" s="96" t="s">
        <v>2480</v>
      </c>
      <c r="E2366" s="98">
        <v>911</v>
      </c>
      <c r="F2366" s="99">
        <v>4</v>
      </c>
      <c r="G2366" s="98">
        <v>915</v>
      </c>
      <c r="H2366" s="98">
        <v>17395</v>
      </c>
      <c r="I2366" s="99">
        <v>380</v>
      </c>
      <c r="J2366" s="98">
        <v>17775</v>
      </c>
      <c r="K2366" s="100">
        <v>5.1479999999999998E-2</v>
      </c>
      <c r="M2366">
        <f t="shared" si="72"/>
        <v>4.3715846994535519E-3</v>
      </c>
      <c r="N2366">
        <f t="shared" si="73"/>
        <v>2.1378340365682136E-2</v>
      </c>
    </row>
    <row r="2367" spans="1:14" x14ac:dyDescent="0.2">
      <c r="A2367" s="96">
        <v>350017</v>
      </c>
      <c r="B2367" s="97" t="s">
        <v>279</v>
      </c>
      <c r="C2367" s="97" t="s">
        <v>726</v>
      </c>
      <c r="D2367" s="96" t="s">
        <v>353</v>
      </c>
      <c r="E2367" s="98">
        <v>80</v>
      </c>
      <c r="F2367" s="99">
        <v>0</v>
      </c>
      <c r="G2367" s="98">
        <v>80</v>
      </c>
      <c r="H2367" s="98">
        <v>2225</v>
      </c>
      <c r="I2367" s="99">
        <v>0</v>
      </c>
      <c r="J2367" s="98">
        <v>2225</v>
      </c>
      <c r="K2367" s="100">
        <v>3.5959999999999999E-2</v>
      </c>
      <c r="M2367">
        <f t="shared" si="72"/>
        <v>0</v>
      </c>
      <c r="N2367">
        <f t="shared" si="73"/>
        <v>0</v>
      </c>
    </row>
    <row r="2368" spans="1:14" x14ac:dyDescent="0.2">
      <c r="A2368" s="96">
        <v>350019</v>
      </c>
      <c r="B2368" s="97" t="s">
        <v>279</v>
      </c>
      <c r="C2368" s="97" t="s">
        <v>726</v>
      </c>
      <c r="D2368" s="96" t="s">
        <v>2481</v>
      </c>
      <c r="E2368" s="98">
        <v>751</v>
      </c>
      <c r="F2368" s="99">
        <v>52</v>
      </c>
      <c r="G2368" s="98">
        <v>803</v>
      </c>
      <c r="H2368" s="98">
        <v>21457</v>
      </c>
      <c r="I2368" s="99">
        <v>903</v>
      </c>
      <c r="J2368" s="98">
        <v>22360</v>
      </c>
      <c r="K2368" s="100">
        <v>3.5909999999999997E-2</v>
      </c>
      <c r="M2368">
        <f t="shared" si="72"/>
        <v>6.4757160647571602E-2</v>
      </c>
      <c r="N2368">
        <f t="shared" si="73"/>
        <v>4.0384615384615387E-2</v>
      </c>
    </row>
    <row r="2369" spans="1:14" x14ac:dyDescent="0.2">
      <c r="A2369" s="96">
        <v>350030</v>
      </c>
      <c r="B2369" s="97" t="s">
        <v>279</v>
      </c>
      <c r="C2369" s="97" t="s">
        <v>726</v>
      </c>
      <c r="D2369" s="96" t="s">
        <v>548</v>
      </c>
      <c r="E2369" s="98">
        <v>137</v>
      </c>
      <c r="F2369" s="99">
        <v>0</v>
      </c>
      <c r="G2369" s="98">
        <v>137</v>
      </c>
      <c r="H2369" s="98">
        <v>2651</v>
      </c>
      <c r="I2369" s="99">
        <v>0</v>
      </c>
      <c r="J2369" s="98">
        <v>2651</v>
      </c>
      <c r="K2369" s="100">
        <v>5.1679999999999997E-2</v>
      </c>
      <c r="M2369">
        <f t="shared" si="72"/>
        <v>0</v>
      </c>
      <c r="N2369">
        <f t="shared" si="73"/>
        <v>0</v>
      </c>
    </row>
    <row r="2370" spans="1:14" x14ac:dyDescent="0.2">
      <c r="A2370" s="96">
        <v>350063</v>
      </c>
      <c r="B2370" s="97" t="s">
        <v>272</v>
      </c>
      <c r="C2370" s="97" t="s">
        <v>726</v>
      </c>
      <c r="D2370" s="96" t="s">
        <v>2482</v>
      </c>
      <c r="E2370" s="98">
        <v>96</v>
      </c>
      <c r="F2370" s="99">
        <v>0</v>
      </c>
      <c r="G2370" s="98">
        <v>96</v>
      </c>
      <c r="H2370" s="98">
        <v>859</v>
      </c>
      <c r="I2370" s="99">
        <v>0</v>
      </c>
      <c r="J2370" s="98">
        <v>859</v>
      </c>
      <c r="K2370" s="100">
        <v>0.11176</v>
      </c>
      <c r="M2370">
        <f t="shared" si="72"/>
        <v>0</v>
      </c>
      <c r="N2370">
        <f t="shared" si="73"/>
        <v>0</v>
      </c>
    </row>
    <row r="2371" spans="1:14" x14ac:dyDescent="0.2">
      <c r="A2371" s="96">
        <v>350064</v>
      </c>
      <c r="B2371" s="97" t="s">
        <v>272</v>
      </c>
      <c r="C2371" s="97" t="s">
        <v>726</v>
      </c>
      <c r="D2371" s="96" t="s">
        <v>2483</v>
      </c>
      <c r="E2371" s="98">
        <v>0</v>
      </c>
      <c r="F2371" s="99">
        <v>0</v>
      </c>
      <c r="G2371" s="98">
        <v>0</v>
      </c>
      <c r="H2371" s="98">
        <v>38</v>
      </c>
      <c r="I2371" s="99">
        <v>0</v>
      </c>
      <c r="J2371" s="98">
        <v>38</v>
      </c>
      <c r="K2371" s="100">
        <v>0</v>
      </c>
      <c r="M2371" t="e">
        <f t="shared" si="72"/>
        <v>#DIV/0!</v>
      </c>
      <c r="N2371">
        <f t="shared" si="73"/>
        <v>0</v>
      </c>
    </row>
    <row r="2372" spans="1:14" x14ac:dyDescent="0.2">
      <c r="A2372" s="96">
        <v>350070</v>
      </c>
      <c r="B2372" s="97" t="s">
        <v>279</v>
      </c>
      <c r="C2372" s="97" t="s">
        <v>726</v>
      </c>
      <c r="D2372" s="96" t="s">
        <v>2484</v>
      </c>
      <c r="E2372" s="98">
        <v>383</v>
      </c>
      <c r="F2372" s="99">
        <v>0</v>
      </c>
      <c r="G2372" s="98">
        <v>383</v>
      </c>
      <c r="H2372" s="98">
        <v>12186</v>
      </c>
      <c r="I2372" s="99">
        <v>0</v>
      </c>
      <c r="J2372" s="98">
        <v>12186</v>
      </c>
      <c r="K2372" s="100">
        <v>3.143E-2</v>
      </c>
      <c r="M2372">
        <f t="shared" ref="M2372:M2435" si="74">F2372/G2372</f>
        <v>0</v>
      </c>
      <c r="N2372">
        <f t="shared" ref="N2372:N2435" si="75">I2372/J2372</f>
        <v>0</v>
      </c>
    </row>
    <row r="2373" spans="1:14" x14ac:dyDescent="0.2">
      <c r="A2373" s="96">
        <v>360001</v>
      </c>
      <c r="B2373" s="97" t="s">
        <v>1430</v>
      </c>
      <c r="C2373" s="97" t="s">
        <v>1142</v>
      </c>
      <c r="D2373" s="96" t="s">
        <v>2485</v>
      </c>
      <c r="E2373" s="98">
        <v>496</v>
      </c>
      <c r="F2373" s="99">
        <v>0</v>
      </c>
      <c r="G2373" s="98">
        <v>496</v>
      </c>
      <c r="H2373" s="98">
        <v>16680</v>
      </c>
      <c r="I2373" s="99">
        <v>0</v>
      </c>
      <c r="J2373" s="98">
        <v>16680</v>
      </c>
      <c r="K2373" s="100">
        <v>2.9739999999999999E-2</v>
      </c>
      <c r="M2373">
        <f t="shared" si="74"/>
        <v>0</v>
      </c>
      <c r="N2373">
        <f t="shared" si="75"/>
        <v>0</v>
      </c>
    </row>
    <row r="2374" spans="1:14" x14ac:dyDescent="0.2">
      <c r="A2374" s="96">
        <v>360002</v>
      </c>
      <c r="B2374" s="97" t="s">
        <v>1430</v>
      </c>
      <c r="C2374" s="97" t="s">
        <v>1142</v>
      </c>
      <c r="D2374" s="96" t="s">
        <v>2486</v>
      </c>
      <c r="E2374" s="98">
        <v>144</v>
      </c>
      <c r="F2374" s="99">
        <v>0</v>
      </c>
      <c r="G2374" s="98">
        <v>144</v>
      </c>
      <c r="H2374" s="98">
        <v>4739</v>
      </c>
      <c r="I2374" s="99">
        <v>3</v>
      </c>
      <c r="J2374" s="98">
        <v>4742</v>
      </c>
      <c r="K2374" s="100">
        <v>3.0370000000000001E-2</v>
      </c>
      <c r="M2374">
        <f t="shared" si="74"/>
        <v>0</v>
      </c>
      <c r="N2374">
        <f t="shared" si="75"/>
        <v>6.3264445381695485E-4</v>
      </c>
    </row>
    <row r="2375" spans="1:14" x14ac:dyDescent="0.2">
      <c r="A2375" s="96">
        <v>360003</v>
      </c>
      <c r="B2375" s="97" t="s">
        <v>1430</v>
      </c>
      <c r="C2375" s="97" t="s">
        <v>1142</v>
      </c>
      <c r="D2375" s="96" t="s">
        <v>2487</v>
      </c>
      <c r="E2375" s="98">
        <v>4420</v>
      </c>
      <c r="F2375" s="99">
        <v>248</v>
      </c>
      <c r="G2375" s="98">
        <v>4668</v>
      </c>
      <c r="H2375" s="98">
        <v>30603</v>
      </c>
      <c r="I2375" s="99">
        <v>3470</v>
      </c>
      <c r="J2375" s="98">
        <v>34073</v>
      </c>
      <c r="K2375" s="100">
        <v>0.13700000000000001</v>
      </c>
      <c r="M2375">
        <f t="shared" si="74"/>
        <v>5.3127677806341048E-2</v>
      </c>
      <c r="N2375">
        <f t="shared" si="75"/>
        <v>0.10184016670090687</v>
      </c>
    </row>
    <row r="2376" spans="1:14" x14ac:dyDescent="0.2">
      <c r="A2376" s="96">
        <v>360006</v>
      </c>
      <c r="B2376" s="97" t="s">
        <v>1430</v>
      </c>
      <c r="C2376" s="97" t="s">
        <v>1142</v>
      </c>
      <c r="D2376" s="96" t="s">
        <v>2488</v>
      </c>
      <c r="E2376" s="98">
        <v>3462</v>
      </c>
      <c r="F2376" s="99">
        <v>44</v>
      </c>
      <c r="G2376" s="98">
        <v>3506</v>
      </c>
      <c r="H2376" s="98">
        <v>88163</v>
      </c>
      <c r="I2376" s="99">
        <v>5794</v>
      </c>
      <c r="J2376" s="98">
        <v>93957</v>
      </c>
      <c r="K2376" s="100">
        <v>3.7310000000000003E-2</v>
      </c>
      <c r="M2376">
        <f t="shared" si="74"/>
        <v>1.2549914432401598E-2</v>
      </c>
      <c r="N2376">
        <f t="shared" si="75"/>
        <v>6.1666507019168343E-2</v>
      </c>
    </row>
    <row r="2377" spans="1:14" x14ac:dyDescent="0.2">
      <c r="A2377" s="96">
        <v>360008</v>
      </c>
      <c r="B2377" s="97" t="s">
        <v>1430</v>
      </c>
      <c r="C2377" s="97" t="s">
        <v>1142</v>
      </c>
      <c r="D2377" s="96" t="s">
        <v>2489</v>
      </c>
      <c r="E2377" s="98">
        <v>3067</v>
      </c>
      <c r="F2377" s="99">
        <v>0</v>
      </c>
      <c r="G2377" s="98">
        <v>3067</v>
      </c>
      <c r="H2377" s="98">
        <v>28381</v>
      </c>
      <c r="I2377" s="99">
        <v>343</v>
      </c>
      <c r="J2377" s="98">
        <v>28724</v>
      </c>
      <c r="K2377" s="100">
        <v>0.10677</v>
      </c>
      <c r="M2377">
        <f t="shared" si="74"/>
        <v>0</v>
      </c>
      <c r="N2377">
        <f t="shared" si="75"/>
        <v>1.1941233811446874E-2</v>
      </c>
    </row>
    <row r="2378" spans="1:14" x14ac:dyDescent="0.2">
      <c r="A2378" s="96">
        <v>360009</v>
      </c>
      <c r="B2378" s="97" t="s">
        <v>1430</v>
      </c>
      <c r="C2378" s="97" t="s">
        <v>1142</v>
      </c>
      <c r="D2378" s="96" t="s">
        <v>2490</v>
      </c>
      <c r="E2378" s="98">
        <v>1010</v>
      </c>
      <c r="F2378" s="99">
        <v>0</v>
      </c>
      <c r="G2378" s="98">
        <v>1010</v>
      </c>
      <c r="H2378" s="98">
        <v>22155</v>
      </c>
      <c r="I2378" s="99">
        <v>257</v>
      </c>
      <c r="J2378" s="98">
        <v>22412</v>
      </c>
      <c r="K2378" s="100">
        <v>4.5069999999999999E-2</v>
      </c>
      <c r="M2378">
        <f t="shared" si="74"/>
        <v>0</v>
      </c>
      <c r="N2378">
        <f t="shared" si="75"/>
        <v>1.1467071211850794E-2</v>
      </c>
    </row>
    <row r="2379" spans="1:14" x14ac:dyDescent="0.2">
      <c r="A2379" s="96">
        <v>360010</v>
      </c>
      <c r="B2379" s="97" t="s">
        <v>1430</v>
      </c>
      <c r="C2379" s="97" t="s">
        <v>1142</v>
      </c>
      <c r="D2379" s="96" t="s">
        <v>2146</v>
      </c>
      <c r="E2379" s="98">
        <v>764</v>
      </c>
      <c r="F2379" s="99">
        <v>0</v>
      </c>
      <c r="G2379" s="98">
        <v>764</v>
      </c>
      <c r="H2379" s="98">
        <v>14795</v>
      </c>
      <c r="I2379" s="99">
        <v>2219</v>
      </c>
      <c r="J2379" s="98">
        <v>17014</v>
      </c>
      <c r="K2379" s="100">
        <v>4.4900000000000002E-2</v>
      </c>
      <c r="M2379">
        <f t="shared" si="74"/>
        <v>0</v>
      </c>
      <c r="N2379">
        <f t="shared" si="75"/>
        <v>0.13042200540731164</v>
      </c>
    </row>
    <row r="2380" spans="1:14" x14ac:dyDescent="0.2">
      <c r="A2380" s="96">
        <v>360011</v>
      </c>
      <c r="B2380" s="97" t="s">
        <v>1430</v>
      </c>
      <c r="C2380" s="97" t="s">
        <v>1142</v>
      </c>
      <c r="D2380" s="96" t="s">
        <v>1277</v>
      </c>
      <c r="E2380" s="98">
        <v>1278</v>
      </c>
      <c r="F2380" s="99">
        <v>0</v>
      </c>
      <c r="G2380" s="98">
        <v>1278</v>
      </c>
      <c r="H2380" s="98">
        <v>18314</v>
      </c>
      <c r="I2380" s="99">
        <v>5</v>
      </c>
      <c r="J2380" s="98">
        <v>18319</v>
      </c>
      <c r="K2380" s="100">
        <v>6.9760000000000003E-2</v>
      </c>
      <c r="M2380">
        <f t="shared" si="74"/>
        <v>0</v>
      </c>
      <c r="N2380">
        <f t="shared" si="75"/>
        <v>2.7294066269992906E-4</v>
      </c>
    </row>
    <row r="2381" spans="1:14" x14ac:dyDescent="0.2">
      <c r="A2381" s="96">
        <v>360012</v>
      </c>
      <c r="B2381" s="97" t="s">
        <v>1430</v>
      </c>
      <c r="C2381" s="97" t="s">
        <v>1142</v>
      </c>
      <c r="D2381" s="96" t="s">
        <v>2491</v>
      </c>
      <c r="E2381" s="98">
        <v>1034</v>
      </c>
      <c r="F2381" s="99">
        <v>19</v>
      </c>
      <c r="G2381" s="98">
        <v>1053</v>
      </c>
      <c r="H2381" s="98">
        <v>20986</v>
      </c>
      <c r="I2381" s="99">
        <v>5618</v>
      </c>
      <c r="J2381" s="98">
        <v>26604</v>
      </c>
      <c r="K2381" s="100">
        <v>3.9579999999999997E-2</v>
      </c>
      <c r="M2381">
        <f t="shared" si="74"/>
        <v>1.8043684710351376E-2</v>
      </c>
      <c r="N2381">
        <f t="shared" si="75"/>
        <v>0.21117125244324161</v>
      </c>
    </row>
    <row r="2382" spans="1:14" x14ac:dyDescent="0.2">
      <c r="A2382" s="96">
        <v>360013</v>
      </c>
      <c r="B2382" s="97" t="s">
        <v>1430</v>
      </c>
      <c r="C2382" s="97" t="s">
        <v>1142</v>
      </c>
      <c r="D2382" s="96" t="s">
        <v>2492</v>
      </c>
      <c r="E2382" s="98">
        <v>150</v>
      </c>
      <c r="F2382" s="99">
        <v>0</v>
      </c>
      <c r="G2382" s="98">
        <v>150</v>
      </c>
      <c r="H2382" s="98">
        <v>5855</v>
      </c>
      <c r="I2382" s="99">
        <v>0</v>
      </c>
      <c r="J2382" s="98">
        <v>5855</v>
      </c>
      <c r="K2382" s="100">
        <v>2.562E-2</v>
      </c>
      <c r="M2382">
        <f t="shared" si="74"/>
        <v>0</v>
      </c>
      <c r="N2382">
        <f t="shared" si="75"/>
        <v>0</v>
      </c>
    </row>
    <row r="2383" spans="1:14" x14ac:dyDescent="0.2">
      <c r="A2383" s="96">
        <v>360014</v>
      </c>
      <c r="B2383" s="97" t="s">
        <v>1430</v>
      </c>
      <c r="C2383" s="97" t="s">
        <v>1142</v>
      </c>
      <c r="D2383" s="96" t="s">
        <v>2493</v>
      </c>
      <c r="E2383" s="98">
        <v>617</v>
      </c>
      <c r="F2383" s="99">
        <v>0</v>
      </c>
      <c r="G2383" s="98">
        <v>617</v>
      </c>
      <c r="H2383" s="98">
        <v>6573</v>
      </c>
      <c r="I2383" s="99">
        <v>3</v>
      </c>
      <c r="J2383" s="98">
        <v>6576</v>
      </c>
      <c r="K2383" s="100">
        <v>9.3829999999999997E-2</v>
      </c>
      <c r="M2383">
        <f t="shared" si="74"/>
        <v>0</v>
      </c>
      <c r="N2383">
        <f t="shared" si="75"/>
        <v>4.5620437956204378E-4</v>
      </c>
    </row>
    <row r="2384" spans="1:14" x14ac:dyDescent="0.2">
      <c r="A2384" s="96">
        <v>360016</v>
      </c>
      <c r="B2384" s="97" t="s">
        <v>1430</v>
      </c>
      <c r="C2384" s="97" t="s">
        <v>1142</v>
      </c>
      <c r="D2384" s="96" t="s">
        <v>2494</v>
      </c>
      <c r="E2384" s="98">
        <v>1487</v>
      </c>
      <c r="F2384" s="99">
        <v>74</v>
      </c>
      <c r="G2384" s="98">
        <v>1561</v>
      </c>
      <c r="H2384" s="98">
        <v>31705</v>
      </c>
      <c r="I2384" s="99">
        <v>5865</v>
      </c>
      <c r="J2384" s="98">
        <v>37570</v>
      </c>
      <c r="K2384" s="100">
        <v>4.1549999999999997E-2</v>
      </c>
      <c r="M2384">
        <f t="shared" si="74"/>
        <v>4.7405509288917361E-2</v>
      </c>
      <c r="N2384">
        <f t="shared" si="75"/>
        <v>0.15610859728506787</v>
      </c>
    </row>
    <row r="2385" spans="1:14" x14ac:dyDescent="0.2">
      <c r="A2385" s="96">
        <v>360017</v>
      </c>
      <c r="B2385" s="97" t="s">
        <v>1430</v>
      </c>
      <c r="C2385" s="97" t="s">
        <v>1142</v>
      </c>
      <c r="D2385" s="96" t="s">
        <v>2495</v>
      </c>
      <c r="E2385" s="98">
        <v>5148</v>
      </c>
      <c r="F2385" s="99">
        <v>129</v>
      </c>
      <c r="G2385" s="98">
        <v>5277</v>
      </c>
      <c r="H2385" s="98">
        <v>36781</v>
      </c>
      <c r="I2385" s="99">
        <v>3410</v>
      </c>
      <c r="J2385" s="98">
        <v>40191</v>
      </c>
      <c r="K2385" s="100">
        <v>0.1313</v>
      </c>
      <c r="M2385">
        <f t="shared" si="74"/>
        <v>2.4445707788516201E-2</v>
      </c>
      <c r="N2385">
        <f t="shared" si="75"/>
        <v>8.4844865765967503E-2</v>
      </c>
    </row>
    <row r="2386" spans="1:14" x14ac:dyDescent="0.2">
      <c r="A2386" s="96">
        <v>360019</v>
      </c>
      <c r="B2386" s="97" t="s">
        <v>1430</v>
      </c>
      <c r="C2386" s="97" t="s">
        <v>1142</v>
      </c>
      <c r="D2386" s="96" t="s">
        <v>2496</v>
      </c>
      <c r="E2386" s="98">
        <v>1385</v>
      </c>
      <c r="F2386" s="99">
        <v>134</v>
      </c>
      <c r="G2386" s="98">
        <v>1519</v>
      </c>
      <c r="H2386" s="98">
        <v>17711</v>
      </c>
      <c r="I2386" s="99">
        <v>4136</v>
      </c>
      <c r="J2386" s="98">
        <v>21847</v>
      </c>
      <c r="K2386" s="100">
        <v>6.9529999999999995E-2</v>
      </c>
      <c r="M2386">
        <f t="shared" si="74"/>
        <v>8.8215931533903891E-2</v>
      </c>
      <c r="N2386">
        <f t="shared" si="75"/>
        <v>0.18931661097633543</v>
      </c>
    </row>
    <row r="2387" spans="1:14" x14ac:dyDescent="0.2">
      <c r="A2387" s="96">
        <v>360020</v>
      </c>
      <c r="B2387" s="97" t="s">
        <v>1430</v>
      </c>
      <c r="C2387" s="97" t="s">
        <v>1142</v>
      </c>
      <c r="D2387" s="96" t="s">
        <v>2497</v>
      </c>
      <c r="E2387" s="98">
        <v>3783</v>
      </c>
      <c r="F2387" s="99">
        <v>306</v>
      </c>
      <c r="G2387" s="98">
        <v>4089</v>
      </c>
      <c r="H2387" s="98">
        <v>59378</v>
      </c>
      <c r="I2387" s="99">
        <v>21154</v>
      </c>
      <c r="J2387" s="98">
        <v>80532</v>
      </c>
      <c r="K2387" s="100">
        <v>5.0770000000000003E-2</v>
      </c>
      <c r="M2387">
        <f t="shared" si="74"/>
        <v>7.4834922964049894E-2</v>
      </c>
      <c r="N2387">
        <f t="shared" si="75"/>
        <v>0.26267819003625886</v>
      </c>
    </row>
    <row r="2388" spans="1:14" x14ac:dyDescent="0.2">
      <c r="A2388" s="96">
        <v>360025</v>
      </c>
      <c r="B2388" s="97" t="s">
        <v>1430</v>
      </c>
      <c r="C2388" s="97" t="s">
        <v>1142</v>
      </c>
      <c r="D2388" s="96" t="s">
        <v>2498</v>
      </c>
      <c r="E2388" s="98">
        <v>793</v>
      </c>
      <c r="F2388" s="99">
        <v>0</v>
      </c>
      <c r="G2388" s="98">
        <v>793</v>
      </c>
      <c r="H2388" s="98">
        <v>22882</v>
      </c>
      <c r="I2388" s="99">
        <v>393</v>
      </c>
      <c r="J2388" s="98">
        <v>23275</v>
      </c>
      <c r="K2388" s="100">
        <v>3.4070000000000003E-2</v>
      </c>
      <c r="M2388">
        <f t="shared" si="74"/>
        <v>0</v>
      </c>
      <c r="N2388">
        <f t="shared" si="75"/>
        <v>1.6885069817400643E-2</v>
      </c>
    </row>
    <row r="2389" spans="1:14" x14ac:dyDescent="0.2">
      <c r="A2389" s="96">
        <v>360026</v>
      </c>
      <c r="B2389" s="97" t="s">
        <v>1430</v>
      </c>
      <c r="C2389" s="97" t="s">
        <v>1142</v>
      </c>
      <c r="D2389" s="96" t="s">
        <v>2499</v>
      </c>
      <c r="E2389" s="98">
        <v>576</v>
      </c>
      <c r="F2389" s="99">
        <v>0</v>
      </c>
      <c r="G2389" s="98">
        <v>576</v>
      </c>
      <c r="H2389" s="98">
        <v>8334</v>
      </c>
      <c r="I2389" s="99">
        <v>0</v>
      </c>
      <c r="J2389" s="98">
        <v>8334</v>
      </c>
      <c r="K2389" s="100">
        <v>6.9110000000000005E-2</v>
      </c>
      <c r="M2389">
        <f t="shared" si="74"/>
        <v>0</v>
      </c>
      <c r="N2389">
        <f t="shared" si="75"/>
        <v>0</v>
      </c>
    </row>
    <row r="2390" spans="1:14" x14ac:dyDescent="0.2">
      <c r="A2390" s="96">
        <v>360027</v>
      </c>
      <c r="B2390" s="97" t="s">
        <v>1430</v>
      </c>
      <c r="C2390" s="97" t="s">
        <v>1142</v>
      </c>
      <c r="D2390" s="96" t="s">
        <v>2500</v>
      </c>
      <c r="E2390" s="98">
        <v>2860</v>
      </c>
      <c r="F2390" s="99">
        <v>109</v>
      </c>
      <c r="G2390" s="98">
        <v>2969</v>
      </c>
      <c r="H2390" s="98">
        <v>50786</v>
      </c>
      <c r="I2390" s="99">
        <v>9715</v>
      </c>
      <c r="J2390" s="98">
        <v>60501</v>
      </c>
      <c r="K2390" s="100">
        <v>4.9070000000000003E-2</v>
      </c>
      <c r="M2390">
        <f t="shared" si="74"/>
        <v>3.6712697878073422E-2</v>
      </c>
      <c r="N2390">
        <f t="shared" si="75"/>
        <v>0.16057585825027684</v>
      </c>
    </row>
    <row r="2391" spans="1:14" x14ac:dyDescent="0.2">
      <c r="A2391" s="96">
        <v>360029</v>
      </c>
      <c r="B2391" s="97" t="s">
        <v>1430</v>
      </c>
      <c r="C2391" s="97" t="s">
        <v>1142</v>
      </c>
      <c r="D2391" s="96" t="s">
        <v>2501</v>
      </c>
      <c r="E2391" s="98">
        <v>243</v>
      </c>
      <c r="F2391" s="99">
        <v>0</v>
      </c>
      <c r="G2391" s="98">
        <v>243</v>
      </c>
      <c r="H2391" s="98">
        <v>6061</v>
      </c>
      <c r="I2391" s="99">
        <v>543</v>
      </c>
      <c r="J2391" s="98">
        <v>6604</v>
      </c>
      <c r="K2391" s="100">
        <v>3.6799999999999999E-2</v>
      </c>
      <c r="M2391">
        <f t="shared" si="74"/>
        <v>0</v>
      </c>
      <c r="N2391">
        <f t="shared" si="75"/>
        <v>8.2222895215021199E-2</v>
      </c>
    </row>
    <row r="2392" spans="1:14" x14ac:dyDescent="0.2">
      <c r="A2392" s="96">
        <v>360032</v>
      </c>
      <c r="B2392" s="97" t="s">
        <v>1430</v>
      </c>
      <c r="C2392" s="97" t="s">
        <v>1142</v>
      </c>
      <c r="D2392" s="96" t="s">
        <v>2502</v>
      </c>
      <c r="E2392" s="98">
        <v>165</v>
      </c>
      <c r="F2392" s="99">
        <v>0</v>
      </c>
      <c r="G2392" s="98">
        <v>165</v>
      </c>
      <c r="H2392" s="98">
        <v>6521</v>
      </c>
      <c r="I2392" s="99">
        <v>0</v>
      </c>
      <c r="J2392" s="98">
        <v>6521</v>
      </c>
      <c r="K2392" s="100">
        <v>2.53E-2</v>
      </c>
      <c r="M2392">
        <f t="shared" si="74"/>
        <v>0</v>
      </c>
      <c r="N2392">
        <f t="shared" si="75"/>
        <v>0</v>
      </c>
    </row>
    <row r="2393" spans="1:14" x14ac:dyDescent="0.2">
      <c r="A2393" s="96">
        <v>360035</v>
      </c>
      <c r="B2393" s="97" t="s">
        <v>1430</v>
      </c>
      <c r="C2393" s="97" t="s">
        <v>1142</v>
      </c>
      <c r="D2393" s="96" t="s">
        <v>2503</v>
      </c>
      <c r="E2393" s="98">
        <v>4269</v>
      </c>
      <c r="F2393" s="99">
        <v>143</v>
      </c>
      <c r="G2393" s="98">
        <v>4412</v>
      </c>
      <c r="H2393" s="98">
        <v>68922</v>
      </c>
      <c r="I2393" s="99">
        <v>25947</v>
      </c>
      <c r="J2393" s="98">
        <v>94869</v>
      </c>
      <c r="K2393" s="100">
        <v>4.6510000000000003E-2</v>
      </c>
      <c r="M2393">
        <f t="shared" si="74"/>
        <v>3.2411604714415232E-2</v>
      </c>
      <c r="N2393">
        <f t="shared" si="75"/>
        <v>0.27350346266957593</v>
      </c>
    </row>
    <row r="2394" spans="1:14" x14ac:dyDescent="0.2">
      <c r="A2394" s="96">
        <v>360036</v>
      </c>
      <c r="B2394" s="97" t="s">
        <v>1430</v>
      </c>
      <c r="C2394" s="97" t="s">
        <v>1142</v>
      </c>
      <c r="D2394" s="96" t="s">
        <v>2504</v>
      </c>
      <c r="E2394" s="98">
        <v>361</v>
      </c>
      <c r="F2394" s="99">
        <v>0</v>
      </c>
      <c r="G2394" s="98">
        <v>361</v>
      </c>
      <c r="H2394" s="98">
        <v>9211</v>
      </c>
      <c r="I2394" s="99">
        <v>0</v>
      </c>
      <c r="J2394" s="98">
        <v>9211</v>
      </c>
      <c r="K2394" s="100">
        <v>3.9190000000000003E-2</v>
      </c>
      <c r="M2394">
        <f t="shared" si="74"/>
        <v>0</v>
      </c>
      <c r="N2394">
        <f t="shared" si="75"/>
        <v>0</v>
      </c>
    </row>
    <row r="2395" spans="1:14" x14ac:dyDescent="0.2">
      <c r="A2395" s="96">
        <v>360037</v>
      </c>
      <c r="B2395" s="97" t="s">
        <v>1430</v>
      </c>
      <c r="C2395" s="97" t="s">
        <v>1142</v>
      </c>
      <c r="D2395" s="96" t="s">
        <v>2505</v>
      </c>
      <c r="E2395" s="98">
        <v>2293</v>
      </c>
      <c r="F2395" s="99">
        <v>231</v>
      </c>
      <c r="G2395" s="98">
        <v>2524</v>
      </c>
      <c r="H2395" s="98">
        <v>13419</v>
      </c>
      <c r="I2395" s="99">
        <v>1973</v>
      </c>
      <c r="J2395" s="98">
        <v>15392</v>
      </c>
      <c r="K2395" s="100">
        <v>0.16397999999999999</v>
      </c>
      <c r="M2395">
        <f t="shared" si="74"/>
        <v>9.1521394611727411E-2</v>
      </c>
      <c r="N2395">
        <f t="shared" si="75"/>
        <v>0.12818347193347193</v>
      </c>
    </row>
    <row r="2396" spans="1:14" x14ac:dyDescent="0.2">
      <c r="A2396" s="96">
        <v>360038</v>
      </c>
      <c r="B2396" s="97" t="s">
        <v>1430</v>
      </c>
      <c r="C2396" s="97" t="s">
        <v>1142</v>
      </c>
      <c r="D2396" s="96" t="s">
        <v>2506</v>
      </c>
      <c r="E2396" s="98">
        <v>533</v>
      </c>
      <c r="F2396" s="99">
        <v>0</v>
      </c>
      <c r="G2396" s="98">
        <v>533</v>
      </c>
      <c r="H2396" s="98">
        <v>8732</v>
      </c>
      <c r="I2396" s="99">
        <v>23</v>
      </c>
      <c r="J2396" s="98">
        <v>8755</v>
      </c>
      <c r="K2396" s="100">
        <v>6.0879999999999997E-2</v>
      </c>
      <c r="M2396">
        <f t="shared" si="74"/>
        <v>0</v>
      </c>
      <c r="N2396">
        <f t="shared" si="75"/>
        <v>2.6270702455739579E-3</v>
      </c>
    </row>
    <row r="2397" spans="1:14" x14ac:dyDescent="0.2">
      <c r="A2397" s="96">
        <v>360039</v>
      </c>
      <c r="B2397" s="97" t="s">
        <v>1430</v>
      </c>
      <c r="C2397" s="97" t="s">
        <v>1142</v>
      </c>
      <c r="D2397" s="96" t="s">
        <v>2507</v>
      </c>
      <c r="E2397" s="98">
        <v>2524</v>
      </c>
      <c r="F2397" s="99">
        <v>0</v>
      </c>
      <c r="G2397" s="98">
        <v>2524</v>
      </c>
      <c r="H2397" s="98">
        <v>33073</v>
      </c>
      <c r="I2397" s="99">
        <v>0</v>
      </c>
      <c r="J2397" s="98">
        <v>33073</v>
      </c>
      <c r="K2397" s="100">
        <v>7.6319999999999999E-2</v>
      </c>
      <c r="M2397">
        <f t="shared" si="74"/>
        <v>0</v>
      </c>
      <c r="N2397">
        <f t="shared" si="75"/>
        <v>0</v>
      </c>
    </row>
    <row r="2398" spans="1:14" x14ac:dyDescent="0.2">
      <c r="A2398" s="96">
        <v>360040</v>
      </c>
      <c r="B2398" s="97" t="s">
        <v>1430</v>
      </c>
      <c r="C2398" s="97" t="s">
        <v>1142</v>
      </c>
      <c r="D2398" s="96" t="s">
        <v>2508</v>
      </c>
      <c r="E2398" s="98">
        <v>334</v>
      </c>
      <c r="F2398" s="99">
        <v>8</v>
      </c>
      <c r="G2398" s="98">
        <v>342</v>
      </c>
      <c r="H2398" s="98">
        <v>8837</v>
      </c>
      <c r="I2398" s="99">
        <v>263</v>
      </c>
      <c r="J2398" s="98">
        <v>9100</v>
      </c>
      <c r="K2398" s="100">
        <v>3.7580000000000002E-2</v>
      </c>
      <c r="M2398">
        <f t="shared" si="74"/>
        <v>2.3391812865497075E-2</v>
      </c>
      <c r="N2398">
        <f t="shared" si="75"/>
        <v>2.89010989010989E-2</v>
      </c>
    </row>
    <row r="2399" spans="1:14" x14ac:dyDescent="0.2">
      <c r="A2399" s="96">
        <v>360041</v>
      </c>
      <c r="B2399" s="97" t="s">
        <v>1430</v>
      </c>
      <c r="C2399" s="97" t="s">
        <v>1142</v>
      </c>
      <c r="D2399" s="96" t="s">
        <v>2509</v>
      </c>
      <c r="E2399" s="98">
        <v>676</v>
      </c>
      <c r="F2399" s="99">
        <v>0</v>
      </c>
      <c r="G2399" s="98">
        <v>676</v>
      </c>
      <c r="H2399" s="98">
        <v>43535</v>
      </c>
      <c r="I2399" s="99">
        <v>6</v>
      </c>
      <c r="J2399" s="98">
        <v>43541</v>
      </c>
      <c r="K2399" s="100">
        <v>1.553E-2</v>
      </c>
      <c r="M2399">
        <f t="shared" si="74"/>
        <v>0</v>
      </c>
      <c r="N2399">
        <f t="shared" si="75"/>
        <v>1.378011529363129E-4</v>
      </c>
    </row>
    <row r="2400" spans="1:14" x14ac:dyDescent="0.2">
      <c r="A2400" s="96">
        <v>360044</v>
      </c>
      <c r="B2400" s="97" t="s">
        <v>1430</v>
      </c>
      <c r="C2400" s="97" t="s">
        <v>1142</v>
      </c>
      <c r="D2400" s="96" t="s">
        <v>2510</v>
      </c>
      <c r="E2400" s="98">
        <v>204</v>
      </c>
      <c r="F2400" s="99">
        <v>7</v>
      </c>
      <c r="G2400" s="98">
        <v>211</v>
      </c>
      <c r="H2400" s="98">
        <v>6060</v>
      </c>
      <c r="I2400" s="99">
        <v>259</v>
      </c>
      <c r="J2400" s="98">
        <v>6319</v>
      </c>
      <c r="K2400" s="100">
        <v>3.3390000000000003E-2</v>
      </c>
      <c r="M2400">
        <f t="shared" si="74"/>
        <v>3.3175355450236969E-2</v>
      </c>
      <c r="N2400">
        <f t="shared" si="75"/>
        <v>4.0987498021838896E-2</v>
      </c>
    </row>
    <row r="2401" spans="1:14" x14ac:dyDescent="0.2">
      <c r="A2401" s="96">
        <v>360046</v>
      </c>
      <c r="B2401" s="97" t="s">
        <v>1430</v>
      </c>
      <c r="C2401" s="97" t="s">
        <v>1142</v>
      </c>
      <c r="D2401" s="96" t="s">
        <v>2511</v>
      </c>
      <c r="E2401" s="98">
        <v>119</v>
      </c>
      <c r="F2401" s="99">
        <v>0</v>
      </c>
      <c r="G2401" s="98">
        <v>119</v>
      </c>
      <c r="H2401" s="98">
        <v>4439</v>
      </c>
      <c r="I2401" s="99">
        <v>0</v>
      </c>
      <c r="J2401" s="98">
        <v>4439</v>
      </c>
      <c r="K2401" s="100">
        <v>2.681E-2</v>
      </c>
      <c r="M2401">
        <f t="shared" si="74"/>
        <v>0</v>
      </c>
      <c r="N2401">
        <f t="shared" si="75"/>
        <v>0</v>
      </c>
    </row>
    <row r="2402" spans="1:14" x14ac:dyDescent="0.2">
      <c r="A2402" s="96">
        <v>360048</v>
      </c>
      <c r="B2402" s="97" t="s">
        <v>1430</v>
      </c>
      <c r="C2402" s="97" t="s">
        <v>1142</v>
      </c>
      <c r="D2402" s="96" t="s">
        <v>2512</v>
      </c>
      <c r="E2402" s="98">
        <v>2033</v>
      </c>
      <c r="F2402" s="99">
        <v>16</v>
      </c>
      <c r="G2402" s="98">
        <v>2049</v>
      </c>
      <c r="H2402" s="98">
        <v>24002</v>
      </c>
      <c r="I2402" s="99">
        <v>3299</v>
      </c>
      <c r="J2402" s="98">
        <v>27301</v>
      </c>
      <c r="K2402" s="100">
        <v>7.5050000000000006E-2</v>
      </c>
      <c r="M2402">
        <f t="shared" si="74"/>
        <v>7.8086871644704736E-3</v>
      </c>
      <c r="N2402">
        <f t="shared" si="75"/>
        <v>0.12083806453976045</v>
      </c>
    </row>
    <row r="2403" spans="1:14" x14ac:dyDescent="0.2">
      <c r="A2403" s="96">
        <v>360051</v>
      </c>
      <c r="B2403" s="97" t="s">
        <v>1430</v>
      </c>
      <c r="C2403" s="97" t="s">
        <v>1142</v>
      </c>
      <c r="D2403" s="96" t="s">
        <v>2513</v>
      </c>
      <c r="E2403" s="98">
        <v>4829</v>
      </c>
      <c r="F2403" s="99">
        <v>774</v>
      </c>
      <c r="G2403" s="98">
        <v>5603</v>
      </c>
      <c r="H2403" s="98">
        <v>59781</v>
      </c>
      <c r="I2403" s="99">
        <v>12320</v>
      </c>
      <c r="J2403" s="98">
        <v>72101</v>
      </c>
      <c r="K2403" s="100">
        <v>7.7710000000000001E-2</v>
      </c>
      <c r="M2403">
        <f t="shared" si="74"/>
        <v>0.13814028199179013</v>
      </c>
      <c r="N2403">
        <f t="shared" si="75"/>
        <v>0.17087141648520826</v>
      </c>
    </row>
    <row r="2404" spans="1:14" x14ac:dyDescent="0.2">
      <c r="A2404" s="96">
        <v>360052</v>
      </c>
      <c r="B2404" s="97" t="s">
        <v>1430</v>
      </c>
      <c r="C2404" s="97" t="s">
        <v>1142</v>
      </c>
      <c r="D2404" s="96" t="s">
        <v>532</v>
      </c>
      <c r="E2404" s="98">
        <v>3376</v>
      </c>
      <c r="F2404" s="99">
        <v>286</v>
      </c>
      <c r="G2404" s="98">
        <v>3662</v>
      </c>
      <c r="H2404" s="98">
        <v>41157</v>
      </c>
      <c r="I2404" s="99">
        <v>8538</v>
      </c>
      <c r="J2404" s="98">
        <v>49695</v>
      </c>
      <c r="K2404" s="100">
        <v>7.3690000000000005E-2</v>
      </c>
      <c r="M2404">
        <f t="shared" si="74"/>
        <v>7.8099399235390499E-2</v>
      </c>
      <c r="N2404">
        <f t="shared" si="75"/>
        <v>0.17180802897675823</v>
      </c>
    </row>
    <row r="2405" spans="1:14" x14ac:dyDescent="0.2">
      <c r="A2405" s="96">
        <v>360054</v>
      </c>
      <c r="B2405" s="97" t="s">
        <v>1430</v>
      </c>
      <c r="C2405" s="97" t="s">
        <v>1142</v>
      </c>
      <c r="D2405" s="96" t="s">
        <v>2514</v>
      </c>
      <c r="E2405" s="98">
        <v>1543</v>
      </c>
      <c r="F2405" s="99">
        <v>0</v>
      </c>
      <c r="G2405" s="98">
        <v>1543</v>
      </c>
      <c r="H2405" s="98">
        <v>15628</v>
      </c>
      <c r="I2405" s="99">
        <v>239</v>
      </c>
      <c r="J2405" s="98">
        <v>15867</v>
      </c>
      <c r="K2405" s="100">
        <v>9.7250000000000003E-2</v>
      </c>
      <c r="M2405">
        <f t="shared" si="74"/>
        <v>0</v>
      </c>
      <c r="N2405">
        <f t="shared" si="75"/>
        <v>1.5062708766622549E-2</v>
      </c>
    </row>
    <row r="2406" spans="1:14" x14ac:dyDescent="0.2">
      <c r="A2406" s="96">
        <v>360055</v>
      </c>
      <c r="B2406" s="97" t="s">
        <v>1430</v>
      </c>
      <c r="C2406" s="97" t="s">
        <v>1142</v>
      </c>
      <c r="D2406" s="96" t="s">
        <v>2515</v>
      </c>
      <c r="E2406" s="98">
        <v>1500</v>
      </c>
      <c r="F2406" s="99">
        <v>111</v>
      </c>
      <c r="G2406" s="98">
        <v>1611</v>
      </c>
      <c r="H2406" s="98">
        <v>27407</v>
      </c>
      <c r="I2406" s="99">
        <v>6615</v>
      </c>
      <c r="J2406" s="98">
        <v>34022</v>
      </c>
      <c r="K2406" s="100">
        <v>4.7350000000000003E-2</v>
      </c>
      <c r="M2406">
        <f t="shared" si="74"/>
        <v>6.8901303538175043E-2</v>
      </c>
      <c r="N2406">
        <f t="shared" si="75"/>
        <v>0.19443301393216153</v>
      </c>
    </row>
    <row r="2407" spans="1:14" x14ac:dyDescent="0.2">
      <c r="A2407" s="96">
        <v>360056</v>
      </c>
      <c r="B2407" s="97" t="s">
        <v>1430</v>
      </c>
      <c r="C2407" s="97" t="s">
        <v>1142</v>
      </c>
      <c r="D2407" s="96" t="s">
        <v>2516</v>
      </c>
      <c r="E2407" s="98">
        <v>793</v>
      </c>
      <c r="F2407" s="99">
        <v>0</v>
      </c>
      <c r="G2407" s="98">
        <v>793</v>
      </c>
      <c r="H2407" s="98">
        <v>21920</v>
      </c>
      <c r="I2407" s="99">
        <v>19</v>
      </c>
      <c r="J2407" s="98">
        <v>21939</v>
      </c>
      <c r="K2407" s="100">
        <v>3.6150000000000002E-2</v>
      </c>
      <c r="M2407">
        <f t="shared" si="74"/>
        <v>0</v>
      </c>
      <c r="N2407">
        <f t="shared" si="75"/>
        <v>8.6603764984730385E-4</v>
      </c>
    </row>
    <row r="2408" spans="1:14" x14ac:dyDescent="0.2">
      <c r="A2408" s="96">
        <v>360058</v>
      </c>
      <c r="B2408" s="97" t="s">
        <v>1430</v>
      </c>
      <c r="C2408" s="97" t="s">
        <v>1142</v>
      </c>
      <c r="D2408" s="96" t="s">
        <v>2517</v>
      </c>
      <c r="E2408" s="98">
        <v>35</v>
      </c>
      <c r="F2408" s="99">
        <v>0</v>
      </c>
      <c r="G2408" s="98">
        <v>35</v>
      </c>
      <c r="H2408" s="98">
        <v>3126</v>
      </c>
      <c r="I2408" s="99">
        <v>0</v>
      </c>
      <c r="J2408" s="98">
        <v>3126</v>
      </c>
      <c r="K2408" s="100">
        <v>1.12E-2</v>
      </c>
      <c r="M2408">
        <f t="shared" si="74"/>
        <v>0</v>
      </c>
      <c r="N2408">
        <f t="shared" si="75"/>
        <v>0</v>
      </c>
    </row>
    <row r="2409" spans="1:14" x14ac:dyDescent="0.2">
      <c r="A2409" s="96">
        <v>360059</v>
      </c>
      <c r="B2409" s="97" t="s">
        <v>1430</v>
      </c>
      <c r="C2409" s="97" t="s">
        <v>1142</v>
      </c>
      <c r="D2409" s="96" t="s">
        <v>2518</v>
      </c>
      <c r="E2409" s="98">
        <v>4011</v>
      </c>
      <c r="F2409" s="99">
        <v>354</v>
      </c>
      <c r="G2409" s="98">
        <v>4365</v>
      </c>
      <c r="H2409" s="98">
        <v>25980</v>
      </c>
      <c r="I2409" s="99">
        <v>4246</v>
      </c>
      <c r="J2409" s="98">
        <v>30226</v>
      </c>
      <c r="K2409" s="100">
        <v>0.14441000000000001</v>
      </c>
      <c r="M2409">
        <f t="shared" si="74"/>
        <v>8.1099656357388319E-2</v>
      </c>
      <c r="N2409">
        <f t="shared" si="75"/>
        <v>0.14047508767286443</v>
      </c>
    </row>
    <row r="2410" spans="1:14" x14ac:dyDescent="0.2">
      <c r="A2410" s="96">
        <v>360062</v>
      </c>
      <c r="B2410" s="97" t="s">
        <v>1430</v>
      </c>
      <c r="C2410" s="97" t="s">
        <v>1142</v>
      </c>
      <c r="D2410" s="96" t="s">
        <v>2519</v>
      </c>
      <c r="E2410" s="98">
        <v>2881</v>
      </c>
      <c r="F2410" s="99">
        <v>119</v>
      </c>
      <c r="G2410" s="98">
        <v>3000</v>
      </c>
      <c r="H2410" s="98">
        <v>16792</v>
      </c>
      <c r="I2410" s="99">
        <v>1627</v>
      </c>
      <c r="J2410" s="98">
        <v>18419</v>
      </c>
      <c r="K2410" s="100">
        <v>0.16288</v>
      </c>
      <c r="M2410">
        <f t="shared" si="74"/>
        <v>3.966666666666667E-2</v>
      </c>
      <c r="N2410">
        <f t="shared" si="75"/>
        <v>8.8332699929420708E-2</v>
      </c>
    </row>
    <row r="2411" spans="1:14" x14ac:dyDescent="0.2">
      <c r="A2411" s="96">
        <v>360064</v>
      </c>
      <c r="B2411" s="97" t="s">
        <v>1430</v>
      </c>
      <c r="C2411" s="97" t="s">
        <v>1142</v>
      </c>
      <c r="D2411" s="96" t="s">
        <v>2520</v>
      </c>
      <c r="E2411" s="98">
        <v>3170</v>
      </c>
      <c r="F2411" s="99">
        <v>119</v>
      </c>
      <c r="G2411" s="98">
        <v>3289</v>
      </c>
      <c r="H2411" s="98">
        <v>53421</v>
      </c>
      <c r="I2411" s="99">
        <v>15137</v>
      </c>
      <c r="J2411" s="98">
        <v>68558</v>
      </c>
      <c r="K2411" s="100">
        <v>4.7969999999999999E-2</v>
      </c>
      <c r="M2411">
        <f t="shared" si="74"/>
        <v>3.6181210094253576E-2</v>
      </c>
      <c r="N2411">
        <f t="shared" si="75"/>
        <v>0.22079115493450802</v>
      </c>
    </row>
    <row r="2412" spans="1:14" x14ac:dyDescent="0.2">
      <c r="A2412" s="96">
        <v>360065</v>
      </c>
      <c r="B2412" s="97" t="s">
        <v>1430</v>
      </c>
      <c r="C2412" s="97" t="s">
        <v>1142</v>
      </c>
      <c r="D2412" s="96" t="s">
        <v>2521</v>
      </c>
      <c r="E2412" s="98">
        <v>279</v>
      </c>
      <c r="F2412" s="99">
        <v>0</v>
      </c>
      <c r="G2412" s="98">
        <v>279</v>
      </c>
      <c r="H2412" s="98">
        <v>7825</v>
      </c>
      <c r="I2412" s="99">
        <v>0</v>
      </c>
      <c r="J2412" s="98">
        <v>7825</v>
      </c>
      <c r="K2412" s="100">
        <v>3.5650000000000001E-2</v>
      </c>
      <c r="M2412">
        <f t="shared" si="74"/>
        <v>0</v>
      </c>
      <c r="N2412">
        <f t="shared" si="75"/>
        <v>0</v>
      </c>
    </row>
    <row r="2413" spans="1:14" x14ac:dyDescent="0.2">
      <c r="A2413" s="96">
        <v>360066</v>
      </c>
      <c r="B2413" s="97" t="s">
        <v>1430</v>
      </c>
      <c r="C2413" s="97" t="s">
        <v>1142</v>
      </c>
      <c r="D2413" s="96" t="s">
        <v>2522</v>
      </c>
      <c r="E2413" s="98">
        <v>1791</v>
      </c>
      <c r="F2413" s="99">
        <v>15</v>
      </c>
      <c r="G2413" s="98">
        <v>1806</v>
      </c>
      <c r="H2413" s="98">
        <v>36364</v>
      </c>
      <c r="I2413" s="99">
        <v>920</v>
      </c>
      <c r="J2413" s="98">
        <v>37284</v>
      </c>
      <c r="K2413" s="100">
        <v>4.8439999999999997E-2</v>
      </c>
      <c r="M2413">
        <f t="shared" si="74"/>
        <v>8.3056478405315621E-3</v>
      </c>
      <c r="N2413">
        <f t="shared" si="75"/>
        <v>2.4675464006007938E-2</v>
      </c>
    </row>
    <row r="2414" spans="1:14" x14ac:dyDescent="0.2">
      <c r="A2414" s="96">
        <v>360068</v>
      </c>
      <c r="B2414" s="97" t="s">
        <v>1430</v>
      </c>
      <c r="C2414" s="97" t="s">
        <v>1142</v>
      </c>
      <c r="D2414" s="96" t="s">
        <v>2523</v>
      </c>
      <c r="E2414" s="98">
        <v>2414</v>
      </c>
      <c r="F2414" s="99">
        <v>64</v>
      </c>
      <c r="G2414" s="98">
        <v>2478</v>
      </c>
      <c r="H2414" s="98">
        <v>43773</v>
      </c>
      <c r="I2414" s="99">
        <v>14625</v>
      </c>
      <c r="J2414" s="98">
        <v>58398</v>
      </c>
      <c r="K2414" s="100">
        <v>4.2430000000000002E-2</v>
      </c>
      <c r="M2414">
        <f t="shared" si="74"/>
        <v>2.5827280064568199E-2</v>
      </c>
      <c r="N2414">
        <f t="shared" si="75"/>
        <v>0.25043665878968457</v>
      </c>
    </row>
    <row r="2415" spans="1:14" x14ac:dyDescent="0.2">
      <c r="A2415" s="96">
        <v>360070</v>
      </c>
      <c r="B2415" s="97" t="s">
        <v>1430</v>
      </c>
      <c r="C2415" s="97" t="s">
        <v>1142</v>
      </c>
      <c r="D2415" s="96" t="s">
        <v>353</v>
      </c>
      <c r="E2415" s="98">
        <v>1582</v>
      </c>
      <c r="F2415" s="99">
        <v>21</v>
      </c>
      <c r="G2415" s="98">
        <v>1603</v>
      </c>
      <c r="H2415" s="98">
        <v>28349</v>
      </c>
      <c r="I2415" s="99">
        <v>3202</v>
      </c>
      <c r="J2415" s="98">
        <v>31551</v>
      </c>
      <c r="K2415" s="100">
        <v>5.0810000000000001E-2</v>
      </c>
      <c r="M2415">
        <f t="shared" si="74"/>
        <v>1.3100436681222707E-2</v>
      </c>
      <c r="N2415">
        <f t="shared" si="75"/>
        <v>0.10148648220341669</v>
      </c>
    </row>
    <row r="2416" spans="1:14" x14ac:dyDescent="0.2">
      <c r="A2416" s="96">
        <v>360071</v>
      </c>
      <c r="B2416" s="97" t="s">
        <v>1430</v>
      </c>
      <c r="C2416" s="97" t="s">
        <v>1142</v>
      </c>
      <c r="D2416" s="96" t="s">
        <v>2524</v>
      </c>
      <c r="E2416" s="98">
        <v>60</v>
      </c>
      <c r="F2416" s="99">
        <v>0</v>
      </c>
      <c r="G2416" s="98">
        <v>60</v>
      </c>
      <c r="H2416" s="98">
        <v>3821</v>
      </c>
      <c r="I2416" s="99">
        <v>0</v>
      </c>
      <c r="J2416" s="98">
        <v>3821</v>
      </c>
      <c r="K2416" s="100">
        <v>1.5699999999999999E-2</v>
      </c>
      <c r="M2416">
        <f t="shared" si="74"/>
        <v>0</v>
      </c>
      <c r="N2416">
        <f t="shared" si="75"/>
        <v>0</v>
      </c>
    </row>
    <row r="2417" spans="1:14" x14ac:dyDescent="0.2">
      <c r="A2417" s="96">
        <v>360072</v>
      </c>
      <c r="B2417" s="97" t="s">
        <v>1430</v>
      </c>
      <c r="C2417" s="97" t="s">
        <v>1142</v>
      </c>
      <c r="D2417" s="96" t="s">
        <v>2525</v>
      </c>
      <c r="E2417" s="98">
        <v>1454</v>
      </c>
      <c r="F2417" s="99">
        <v>0</v>
      </c>
      <c r="G2417" s="98">
        <v>1454</v>
      </c>
      <c r="H2417" s="98">
        <v>28003</v>
      </c>
      <c r="I2417" s="99">
        <v>0</v>
      </c>
      <c r="J2417" s="98">
        <v>28003</v>
      </c>
      <c r="K2417" s="100">
        <v>5.1920000000000001E-2</v>
      </c>
      <c r="M2417">
        <f t="shared" si="74"/>
        <v>0</v>
      </c>
      <c r="N2417">
        <f t="shared" si="75"/>
        <v>0</v>
      </c>
    </row>
    <row r="2418" spans="1:14" x14ac:dyDescent="0.2">
      <c r="A2418" s="96">
        <v>360074</v>
      </c>
      <c r="B2418" s="97" t="s">
        <v>1430</v>
      </c>
      <c r="C2418" s="97" t="s">
        <v>1142</v>
      </c>
      <c r="D2418" s="96" t="s">
        <v>2526</v>
      </c>
      <c r="E2418" s="98">
        <v>728</v>
      </c>
      <c r="F2418" s="99">
        <v>39</v>
      </c>
      <c r="G2418" s="98">
        <v>767</v>
      </c>
      <c r="H2418" s="98">
        <v>17529</v>
      </c>
      <c r="I2418" s="99">
        <v>6475</v>
      </c>
      <c r="J2418" s="98">
        <v>24004</v>
      </c>
      <c r="K2418" s="100">
        <v>3.1949999999999999E-2</v>
      </c>
      <c r="M2418">
        <f t="shared" si="74"/>
        <v>5.0847457627118647E-2</v>
      </c>
      <c r="N2418">
        <f t="shared" si="75"/>
        <v>0.26974670888185304</v>
      </c>
    </row>
    <row r="2419" spans="1:14" x14ac:dyDescent="0.2">
      <c r="A2419" s="96">
        <v>360075</v>
      </c>
      <c r="B2419" s="97" t="s">
        <v>1430</v>
      </c>
      <c r="C2419" s="97" t="s">
        <v>1142</v>
      </c>
      <c r="D2419" s="96" t="s">
        <v>2527</v>
      </c>
      <c r="E2419" s="98">
        <v>852</v>
      </c>
      <c r="F2419" s="99">
        <v>11</v>
      </c>
      <c r="G2419" s="98">
        <v>863</v>
      </c>
      <c r="H2419" s="98">
        <v>9451</v>
      </c>
      <c r="I2419" s="99">
        <v>1657</v>
      </c>
      <c r="J2419" s="98">
        <v>11108</v>
      </c>
      <c r="K2419" s="100">
        <v>7.7689999999999995E-2</v>
      </c>
      <c r="M2419">
        <f t="shared" si="74"/>
        <v>1.2746234067207415E-2</v>
      </c>
      <c r="N2419">
        <f t="shared" si="75"/>
        <v>0.14917176809506663</v>
      </c>
    </row>
    <row r="2420" spans="1:14" x14ac:dyDescent="0.2">
      <c r="A2420" s="96">
        <v>360076</v>
      </c>
      <c r="B2420" s="97" t="s">
        <v>1430</v>
      </c>
      <c r="C2420" s="97" t="s">
        <v>1142</v>
      </c>
      <c r="D2420" s="96" t="s">
        <v>2528</v>
      </c>
      <c r="E2420" s="98">
        <v>1075</v>
      </c>
      <c r="F2420" s="99">
        <v>0</v>
      </c>
      <c r="G2420" s="98">
        <v>1075</v>
      </c>
      <c r="H2420" s="98">
        <v>23261</v>
      </c>
      <c r="I2420" s="99">
        <v>3</v>
      </c>
      <c r="J2420" s="98">
        <v>23264</v>
      </c>
      <c r="K2420" s="100">
        <v>4.6210000000000001E-2</v>
      </c>
      <c r="M2420">
        <f t="shared" si="74"/>
        <v>0</v>
      </c>
      <c r="N2420">
        <f t="shared" si="75"/>
        <v>1.2895460797799173E-4</v>
      </c>
    </row>
    <row r="2421" spans="1:14" x14ac:dyDescent="0.2">
      <c r="A2421" s="96">
        <v>360077</v>
      </c>
      <c r="B2421" s="97" t="s">
        <v>1430</v>
      </c>
      <c r="C2421" s="97" t="s">
        <v>1142</v>
      </c>
      <c r="D2421" s="96" t="s">
        <v>2529</v>
      </c>
      <c r="E2421" s="98">
        <v>2210</v>
      </c>
      <c r="F2421" s="99">
        <v>138</v>
      </c>
      <c r="G2421" s="98">
        <v>2348</v>
      </c>
      <c r="H2421" s="98">
        <v>38721</v>
      </c>
      <c r="I2421" s="99">
        <v>6838</v>
      </c>
      <c r="J2421" s="98">
        <v>45559</v>
      </c>
      <c r="K2421" s="100">
        <v>5.1540000000000002E-2</v>
      </c>
      <c r="M2421">
        <f t="shared" si="74"/>
        <v>5.8773424190800679E-2</v>
      </c>
      <c r="N2421">
        <f t="shared" si="75"/>
        <v>0.15009109067363199</v>
      </c>
    </row>
    <row r="2422" spans="1:14" x14ac:dyDescent="0.2">
      <c r="A2422" s="96">
        <v>360078</v>
      </c>
      <c r="B2422" s="97" t="s">
        <v>1430</v>
      </c>
      <c r="C2422" s="97" t="s">
        <v>1142</v>
      </c>
      <c r="D2422" s="96" t="s">
        <v>2530</v>
      </c>
      <c r="E2422" s="98">
        <v>991</v>
      </c>
      <c r="F2422" s="99">
        <v>18</v>
      </c>
      <c r="G2422" s="98">
        <v>1009</v>
      </c>
      <c r="H2422" s="98">
        <v>19178</v>
      </c>
      <c r="I2422" s="99">
        <v>3298</v>
      </c>
      <c r="J2422" s="98">
        <v>22476</v>
      </c>
      <c r="K2422" s="100">
        <v>4.4889999999999999E-2</v>
      </c>
      <c r="M2422">
        <f t="shared" si="74"/>
        <v>1.7839444995044598E-2</v>
      </c>
      <c r="N2422">
        <f t="shared" si="75"/>
        <v>0.14673429435842678</v>
      </c>
    </row>
    <row r="2423" spans="1:14" x14ac:dyDescent="0.2">
      <c r="A2423" s="96">
        <v>360079</v>
      </c>
      <c r="B2423" s="97" t="s">
        <v>1430</v>
      </c>
      <c r="C2423" s="97" t="s">
        <v>1142</v>
      </c>
      <c r="D2423" s="96" t="s">
        <v>2531</v>
      </c>
      <c r="E2423" s="98">
        <v>1022</v>
      </c>
      <c r="F2423" s="99">
        <v>95</v>
      </c>
      <c r="G2423" s="98">
        <v>1117</v>
      </c>
      <c r="H2423" s="98">
        <v>38542</v>
      </c>
      <c r="I2423" s="99">
        <v>8560</v>
      </c>
      <c r="J2423" s="98">
        <v>47102</v>
      </c>
      <c r="K2423" s="100">
        <v>2.3709999999999998E-2</v>
      </c>
      <c r="M2423">
        <f t="shared" si="74"/>
        <v>8.5049239033124446E-2</v>
      </c>
      <c r="N2423">
        <f t="shared" si="75"/>
        <v>0.18173325973419388</v>
      </c>
    </row>
    <row r="2424" spans="1:14" x14ac:dyDescent="0.2">
      <c r="A2424" s="96">
        <v>360080</v>
      </c>
      <c r="B2424" s="97" t="s">
        <v>1430</v>
      </c>
      <c r="C2424" s="97" t="s">
        <v>1142</v>
      </c>
      <c r="D2424" s="96" t="s">
        <v>2532</v>
      </c>
      <c r="E2424" s="98">
        <v>751</v>
      </c>
      <c r="F2424" s="99">
        <v>0</v>
      </c>
      <c r="G2424" s="98">
        <v>751</v>
      </c>
      <c r="H2424" s="98">
        <v>10129</v>
      </c>
      <c r="I2424" s="99">
        <v>0</v>
      </c>
      <c r="J2424" s="98">
        <v>10129</v>
      </c>
      <c r="K2424" s="100">
        <v>7.4139999999999998E-2</v>
      </c>
      <c r="M2424">
        <f t="shared" si="74"/>
        <v>0</v>
      </c>
      <c r="N2424">
        <f t="shared" si="75"/>
        <v>0</v>
      </c>
    </row>
    <row r="2425" spans="1:14" x14ac:dyDescent="0.2">
      <c r="A2425" s="96">
        <v>360081</v>
      </c>
      <c r="B2425" s="97" t="s">
        <v>1430</v>
      </c>
      <c r="C2425" s="97" t="s">
        <v>1142</v>
      </c>
      <c r="D2425" s="96" t="s">
        <v>2533</v>
      </c>
      <c r="E2425" s="98">
        <v>1132</v>
      </c>
      <c r="F2425" s="99">
        <v>1</v>
      </c>
      <c r="G2425" s="98">
        <v>1133</v>
      </c>
      <c r="H2425" s="98">
        <v>20520</v>
      </c>
      <c r="I2425" s="99">
        <v>608</v>
      </c>
      <c r="J2425" s="98">
        <v>21128</v>
      </c>
      <c r="K2425" s="100">
        <v>5.3629999999999997E-2</v>
      </c>
      <c r="M2425">
        <f t="shared" si="74"/>
        <v>8.8261253309797002E-4</v>
      </c>
      <c r="N2425">
        <f t="shared" si="75"/>
        <v>2.8776978417266189E-2</v>
      </c>
    </row>
    <row r="2426" spans="1:14" x14ac:dyDescent="0.2">
      <c r="A2426" s="96">
        <v>360082</v>
      </c>
      <c r="B2426" s="97" t="s">
        <v>1430</v>
      </c>
      <c r="C2426" s="97" t="s">
        <v>1142</v>
      </c>
      <c r="D2426" s="96" t="s">
        <v>2534</v>
      </c>
      <c r="E2426" s="98">
        <v>1013</v>
      </c>
      <c r="F2426" s="99">
        <v>0</v>
      </c>
      <c r="G2426" s="98">
        <v>1013</v>
      </c>
      <c r="H2426" s="98">
        <v>15892</v>
      </c>
      <c r="I2426" s="99">
        <v>0</v>
      </c>
      <c r="J2426" s="98">
        <v>15892</v>
      </c>
      <c r="K2426" s="100">
        <v>6.3740000000000005E-2</v>
      </c>
      <c r="M2426">
        <f t="shared" si="74"/>
        <v>0</v>
      </c>
      <c r="N2426">
        <f t="shared" si="75"/>
        <v>0</v>
      </c>
    </row>
    <row r="2427" spans="1:14" x14ac:dyDescent="0.2">
      <c r="A2427" s="96">
        <v>360084</v>
      </c>
      <c r="B2427" s="97" t="s">
        <v>1430</v>
      </c>
      <c r="C2427" s="97" t="s">
        <v>1142</v>
      </c>
      <c r="D2427" s="96" t="s">
        <v>2535</v>
      </c>
      <c r="E2427" s="98">
        <v>2220</v>
      </c>
      <c r="F2427" s="99">
        <v>85</v>
      </c>
      <c r="G2427" s="98">
        <v>2305</v>
      </c>
      <c r="H2427" s="98">
        <v>47211</v>
      </c>
      <c r="I2427" s="99">
        <v>24097</v>
      </c>
      <c r="J2427" s="98">
        <v>71308</v>
      </c>
      <c r="K2427" s="100">
        <v>3.2320000000000002E-2</v>
      </c>
      <c r="M2427">
        <f t="shared" si="74"/>
        <v>3.6876355748373099E-2</v>
      </c>
      <c r="N2427">
        <f t="shared" si="75"/>
        <v>0.337928423178325</v>
      </c>
    </row>
    <row r="2428" spans="1:14" x14ac:dyDescent="0.2">
      <c r="A2428" s="96">
        <v>360085</v>
      </c>
      <c r="B2428" s="97" t="s">
        <v>1430</v>
      </c>
      <c r="C2428" s="97" t="s">
        <v>1142</v>
      </c>
      <c r="D2428" s="96" t="s">
        <v>2536</v>
      </c>
      <c r="E2428" s="98">
        <v>6352</v>
      </c>
      <c r="F2428" s="99">
        <v>177</v>
      </c>
      <c r="G2428" s="98">
        <v>6529</v>
      </c>
      <c r="H2428" s="98">
        <v>63799</v>
      </c>
      <c r="I2428" s="99">
        <v>3406</v>
      </c>
      <c r="J2428" s="98">
        <v>67205</v>
      </c>
      <c r="K2428" s="100">
        <v>9.715E-2</v>
      </c>
      <c r="M2428">
        <f t="shared" si="74"/>
        <v>2.7109817736253639E-2</v>
      </c>
      <c r="N2428">
        <f t="shared" si="75"/>
        <v>5.0680752920169631E-2</v>
      </c>
    </row>
    <row r="2429" spans="1:14" x14ac:dyDescent="0.2">
      <c r="A2429" s="96">
        <v>360086</v>
      </c>
      <c r="B2429" s="97" t="s">
        <v>1430</v>
      </c>
      <c r="C2429" s="97" t="s">
        <v>1142</v>
      </c>
      <c r="D2429" s="96" t="s">
        <v>2537</v>
      </c>
      <c r="E2429" s="98">
        <v>1071</v>
      </c>
      <c r="F2429" s="99">
        <v>8</v>
      </c>
      <c r="G2429" s="98">
        <v>1079</v>
      </c>
      <c r="H2429" s="98">
        <v>18411</v>
      </c>
      <c r="I2429" s="99">
        <v>382</v>
      </c>
      <c r="J2429" s="98">
        <v>18793</v>
      </c>
      <c r="K2429" s="100">
        <v>5.7410000000000003E-2</v>
      </c>
      <c r="M2429">
        <f t="shared" si="74"/>
        <v>7.4142724745134385E-3</v>
      </c>
      <c r="N2429">
        <f t="shared" si="75"/>
        <v>2.0326717394774652E-2</v>
      </c>
    </row>
    <row r="2430" spans="1:14" x14ac:dyDescent="0.2">
      <c r="A2430" s="96">
        <v>360087</v>
      </c>
      <c r="B2430" s="97" t="s">
        <v>1430</v>
      </c>
      <c r="C2430" s="97" t="s">
        <v>1142</v>
      </c>
      <c r="D2430" s="96" t="s">
        <v>2538</v>
      </c>
      <c r="E2430" s="98">
        <v>1813</v>
      </c>
      <c r="F2430" s="99">
        <v>191</v>
      </c>
      <c r="G2430" s="98">
        <v>2004</v>
      </c>
      <c r="H2430" s="98">
        <v>9887</v>
      </c>
      <c r="I2430" s="99">
        <v>1149</v>
      </c>
      <c r="J2430" s="98">
        <v>11036</v>
      </c>
      <c r="K2430" s="100">
        <v>0.18159</v>
      </c>
      <c r="M2430">
        <f t="shared" si="74"/>
        <v>9.5309381237524957E-2</v>
      </c>
      <c r="N2430">
        <f t="shared" si="75"/>
        <v>0.10411380935121421</v>
      </c>
    </row>
    <row r="2431" spans="1:14" x14ac:dyDescent="0.2">
      <c r="A2431" s="96">
        <v>360089</v>
      </c>
      <c r="B2431" s="97" t="s">
        <v>1430</v>
      </c>
      <c r="C2431" s="97" t="s">
        <v>1142</v>
      </c>
      <c r="D2431" s="96" t="s">
        <v>2539</v>
      </c>
      <c r="E2431" s="98">
        <v>76</v>
      </c>
      <c r="F2431" s="99">
        <v>0</v>
      </c>
      <c r="G2431" s="98">
        <v>76</v>
      </c>
      <c r="H2431" s="98">
        <v>4953</v>
      </c>
      <c r="I2431" s="99">
        <v>0</v>
      </c>
      <c r="J2431" s="98">
        <v>4953</v>
      </c>
      <c r="K2431" s="100">
        <v>1.5339999999999999E-2</v>
      </c>
      <c r="M2431">
        <f t="shared" si="74"/>
        <v>0</v>
      </c>
      <c r="N2431">
        <f t="shared" si="75"/>
        <v>0</v>
      </c>
    </row>
    <row r="2432" spans="1:14" x14ac:dyDescent="0.2">
      <c r="A2432" s="96">
        <v>360090</v>
      </c>
      <c r="B2432" s="97" t="s">
        <v>1430</v>
      </c>
      <c r="C2432" s="97" t="s">
        <v>1142</v>
      </c>
      <c r="D2432" s="96" t="s">
        <v>430</v>
      </c>
      <c r="E2432" s="98">
        <v>518</v>
      </c>
      <c r="F2432" s="99">
        <v>0</v>
      </c>
      <c r="G2432" s="98">
        <v>518</v>
      </c>
      <c r="H2432" s="98">
        <v>22411</v>
      </c>
      <c r="I2432" s="99">
        <v>635</v>
      </c>
      <c r="J2432" s="98">
        <v>23046</v>
      </c>
      <c r="K2432" s="100">
        <v>2.248E-2</v>
      </c>
      <c r="M2432">
        <f t="shared" si="74"/>
        <v>0</v>
      </c>
      <c r="N2432">
        <f t="shared" si="75"/>
        <v>2.7553588475223465E-2</v>
      </c>
    </row>
    <row r="2433" spans="1:14" x14ac:dyDescent="0.2">
      <c r="A2433" s="96">
        <v>360091</v>
      </c>
      <c r="B2433" s="97" t="s">
        <v>1430</v>
      </c>
      <c r="C2433" s="97" t="s">
        <v>1142</v>
      </c>
      <c r="D2433" s="96" t="s">
        <v>2540</v>
      </c>
      <c r="E2433" s="98">
        <v>166</v>
      </c>
      <c r="F2433" s="99">
        <v>0</v>
      </c>
      <c r="G2433" s="98">
        <v>166</v>
      </c>
      <c r="H2433" s="98">
        <v>11923</v>
      </c>
      <c r="I2433" s="99">
        <v>0</v>
      </c>
      <c r="J2433" s="98">
        <v>11923</v>
      </c>
      <c r="K2433" s="100">
        <v>1.392E-2</v>
      </c>
      <c r="M2433">
        <f t="shared" si="74"/>
        <v>0</v>
      </c>
      <c r="N2433">
        <f t="shared" si="75"/>
        <v>0</v>
      </c>
    </row>
    <row r="2434" spans="1:14" x14ac:dyDescent="0.2">
      <c r="A2434" s="96">
        <v>360092</v>
      </c>
      <c r="B2434" s="97" t="s">
        <v>1430</v>
      </c>
      <c r="C2434" s="97" t="s">
        <v>1142</v>
      </c>
      <c r="D2434" s="96" t="s">
        <v>2541</v>
      </c>
      <c r="E2434" s="98">
        <v>79</v>
      </c>
      <c r="F2434" s="99">
        <v>0</v>
      </c>
      <c r="G2434" s="98">
        <v>79</v>
      </c>
      <c r="H2434" s="98">
        <v>2899</v>
      </c>
      <c r="I2434" s="99">
        <v>0</v>
      </c>
      <c r="J2434" s="98">
        <v>2899</v>
      </c>
      <c r="K2434" s="100">
        <v>2.725E-2</v>
      </c>
      <c r="M2434">
        <f t="shared" si="74"/>
        <v>0</v>
      </c>
      <c r="N2434">
        <f t="shared" si="75"/>
        <v>0</v>
      </c>
    </row>
    <row r="2435" spans="1:14" x14ac:dyDescent="0.2">
      <c r="A2435" s="96">
        <v>360095</v>
      </c>
      <c r="B2435" s="97" t="s">
        <v>1430</v>
      </c>
      <c r="C2435" s="97" t="s">
        <v>1142</v>
      </c>
      <c r="D2435" s="96" t="s">
        <v>2542</v>
      </c>
      <c r="E2435" s="98">
        <v>398</v>
      </c>
      <c r="F2435" s="99">
        <v>0</v>
      </c>
      <c r="G2435" s="98">
        <v>398</v>
      </c>
      <c r="H2435" s="98">
        <v>15755</v>
      </c>
      <c r="I2435" s="99">
        <v>0</v>
      </c>
      <c r="J2435" s="98">
        <v>15755</v>
      </c>
      <c r="K2435" s="100">
        <v>2.5260000000000001E-2</v>
      </c>
      <c r="M2435">
        <f t="shared" si="74"/>
        <v>0</v>
      </c>
      <c r="N2435">
        <f t="shared" si="75"/>
        <v>0</v>
      </c>
    </row>
    <row r="2436" spans="1:14" x14ac:dyDescent="0.2">
      <c r="A2436" s="96">
        <v>360096</v>
      </c>
      <c r="B2436" s="97" t="s">
        <v>1430</v>
      </c>
      <c r="C2436" s="97" t="s">
        <v>1142</v>
      </c>
      <c r="D2436" s="96" t="s">
        <v>2543</v>
      </c>
      <c r="E2436" s="98">
        <v>1048</v>
      </c>
      <c r="F2436" s="99">
        <v>0</v>
      </c>
      <c r="G2436" s="98">
        <v>1048</v>
      </c>
      <c r="H2436" s="98">
        <v>14335</v>
      </c>
      <c r="I2436" s="99">
        <v>0</v>
      </c>
      <c r="J2436" s="98">
        <v>14335</v>
      </c>
      <c r="K2436" s="100">
        <v>7.3109999999999994E-2</v>
      </c>
      <c r="M2436">
        <f t="shared" ref="M2436:M2499" si="76">F2436/G2436</f>
        <v>0</v>
      </c>
      <c r="N2436">
        <f t="shared" ref="N2436:N2499" si="77">I2436/J2436</f>
        <v>0</v>
      </c>
    </row>
    <row r="2437" spans="1:14" x14ac:dyDescent="0.2">
      <c r="A2437" s="96">
        <v>360098</v>
      </c>
      <c r="B2437" s="97" t="s">
        <v>1430</v>
      </c>
      <c r="C2437" s="97" t="s">
        <v>1142</v>
      </c>
      <c r="D2437" s="96" t="s">
        <v>2544</v>
      </c>
      <c r="E2437" s="98">
        <v>929</v>
      </c>
      <c r="F2437" s="99">
        <v>0</v>
      </c>
      <c r="G2437" s="98">
        <v>929</v>
      </c>
      <c r="H2437" s="98">
        <v>38323</v>
      </c>
      <c r="I2437" s="99">
        <v>6</v>
      </c>
      <c r="J2437" s="98">
        <v>38329</v>
      </c>
      <c r="K2437" s="100">
        <v>2.4240000000000001E-2</v>
      </c>
      <c r="M2437">
        <f t="shared" si="76"/>
        <v>0</v>
      </c>
      <c r="N2437">
        <f t="shared" si="77"/>
        <v>1.5653943489264005E-4</v>
      </c>
    </row>
    <row r="2438" spans="1:14" x14ac:dyDescent="0.2">
      <c r="A2438" s="96">
        <v>360100</v>
      </c>
      <c r="B2438" s="97" t="s">
        <v>1430</v>
      </c>
      <c r="C2438" s="97" t="s">
        <v>1142</v>
      </c>
      <c r="D2438" s="96" t="s">
        <v>2545</v>
      </c>
      <c r="E2438" s="98">
        <v>95</v>
      </c>
      <c r="F2438" s="99">
        <v>0</v>
      </c>
      <c r="G2438" s="98">
        <v>95</v>
      </c>
      <c r="H2438" s="98">
        <v>2471</v>
      </c>
      <c r="I2438" s="99">
        <v>0</v>
      </c>
      <c r="J2438" s="98">
        <v>2471</v>
      </c>
      <c r="K2438" s="100">
        <v>3.8449999999999998E-2</v>
      </c>
      <c r="M2438">
        <f t="shared" si="76"/>
        <v>0</v>
      </c>
      <c r="N2438">
        <f t="shared" si="77"/>
        <v>0</v>
      </c>
    </row>
    <row r="2439" spans="1:14" x14ac:dyDescent="0.2">
      <c r="A2439" s="96">
        <v>360101</v>
      </c>
      <c r="B2439" s="97" t="s">
        <v>1430</v>
      </c>
      <c r="C2439" s="97" t="s">
        <v>1142</v>
      </c>
      <c r="D2439" s="96" t="s">
        <v>2546</v>
      </c>
      <c r="E2439" s="98">
        <v>2234</v>
      </c>
      <c r="F2439" s="99">
        <v>91</v>
      </c>
      <c r="G2439" s="98">
        <v>2325</v>
      </c>
      <c r="H2439" s="98">
        <v>14044</v>
      </c>
      <c r="I2439" s="99">
        <v>1420</v>
      </c>
      <c r="J2439" s="98">
        <v>15464</v>
      </c>
      <c r="K2439" s="100">
        <v>0.15035000000000001</v>
      </c>
      <c r="M2439">
        <f t="shared" si="76"/>
        <v>3.9139784946236558E-2</v>
      </c>
      <c r="N2439">
        <f t="shared" si="77"/>
        <v>9.1826176927056385E-2</v>
      </c>
    </row>
    <row r="2440" spans="1:14" x14ac:dyDescent="0.2">
      <c r="A2440" s="96">
        <v>360107</v>
      </c>
      <c r="B2440" s="97" t="s">
        <v>1430</v>
      </c>
      <c r="C2440" s="97" t="s">
        <v>1142</v>
      </c>
      <c r="D2440" s="96" t="s">
        <v>2547</v>
      </c>
      <c r="E2440" s="98">
        <v>94</v>
      </c>
      <c r="F2440" s="99">
        <v>0</v>
      </c>
      <c r="G2440" s="98">
        <v>94</v>
      </c>
      <c r="H2440" s="98">
        <v>5048</v>
      </c>
      <c r="I2440" s="99">
        <v>0</v>
      </c>
      <c r="J2440" s="98">
        <v>5048</v>
      </c>
      <c r="K2440" s="100">
        <v>1.8620000000000001E-2</v>
      </c>
      <c r="M2440">
        <f t="shared" si="76"/>
        <v>0</v>
      </c>
      <c r="N2440">
        <f t="shared" si="77"/>
        <v>0</v>
      </c>
    </row>
    <row r="2441" spans="1:14" x14ac:dyDescent="0.2">
      <c r="A2441" s="96">
        <v>360109</v>
      </c>
      <c r="B2441" s="97" t="s">
        <v>1430</v>
      </c>
      <c r="C2441" s="97" t="s">
        <v>1142</v>
      </c>
      <c r="D2441" s="96" t="s">
        <v>2548</v>
      </c>
      <c r="E2441" s="98">
        <v>400</v>
      </c>
      <c r="F2441" s="99">
        <v>0</v>
      </c>
      <c r="G2441" s="98">
        <v>400</v>
      </c>
      <c r="H2441" s="98">
        <v>6720</v>
      </c>
      <c r="I2441" s="99">
        <v>112</v>
      </c>
      <c r="J2441" s="98">
        <v>6832</v>
      </c>
      <c r="K2441" s="100">
        <v>5.8549999999999998E-2</v>
      </c>
      <c r="M2441">
        <f t="shared" si="76"/>
        <v>0</v>
      </c>
      <c r="N2441">
        <f t="shared" si="77"/>
        <v>1.6393442622950821E-2</v>
      </c>
    </row>
    <row r="2442" spans="1:14" x14ac:dyDescent="0.2">
      <c r="A2442" s="96">
        <v>360112</v>
      </c>
      <c r="B2442" s="97" t="s">
        <v>1430</v>
      </c>
      <c r="C2442" s="97" t="s">
        <v>1142</v>
      </c>
      <c r="D2442" s="96" t="s">
        <v>2549</v>
      </c>
      <c r="E2442" s="98">
        <v>5017</v>
      </c>
      <c r="F2442" s="99">
        <v>3</v>
      </c>
      <c r="G2442" s="98">
        <v>5020</v>
      </c>
      <c r="H2442" s="98">
        <v>42761</v>
      </c>
      <c r="I2442" s="99">
        <v>1776</v>
      </c>
      <c r="J2442" s="98">
        <v>44537</v>
      </c>
      <c r="K2442" s="100">
        <v>0.11272</v>
      </c>
      <c r="M2442">
        <f t="shared" si="76"/>
        <v>5.9760956175298802E-4</v>
      </c>
      <c r="N2442">
        <f t="shared" si="77"/>
        <v>3.9876956238633049E-2</v>
      </c>
    </row>
    <row r="2443" spans="1:14" x14ac:dyDescent="0.2">
      <c r="A2443" s="96">
        <v>360113</v>
      </c>
      <c r="B2443" s="97" t="s">
        <v>1430</v>
      </c>
      <c r="C2443" s="97" t="s">
        <v>1142</v>
      </c>
      <c r="D2443" s="96" t="s">
        <v>2550</v>
      </c>
      <c r="E2443" s="98">
        <v>629</v>
      </c>
      <c r="F2443" s="99">
        <v>0</v>
      </c>
      <c r="G2443" s="98">
        <v>629</v>
      </c>
      <c r="H2443" s="98">
        <v>17392</v>
      </c>
      <c r="I2443" s="99">
        <v>7</v>
      </c>
      <c r="J2443" s="98">
        <v>17399</v>
      </c>
      <c r="K2443" s="100">
        <v>3.6150000000000002E-2</v>
      </c>
      <c r="M2443">
        <f t="shared" si="76"/>
        <v>0</v>
      </c>
      <c r="N2443">
        <f t="shared" si="77"/>
        <v>4.0232197252715676E-4</v>
      </c>
    </row>
    <row r="2444" spans="1:14" x14ac:dyDescent="0.2">
      <c r="A2444" s="96">
        <v>360115</v>
      </c>
      <c r="B2444" s="97" t="s">
        <v>1430</v>
      </c>
      <c r="C2444" s="97" t="s">
        <v>1142</v>
      </c>
      <c r="D2444" s="96" t="s">
        <v>2551</v>
      </c>
      <c r="E2444" s="98">
        <v>562</v>
      </c>
      <c r="F2444" s="99">
        <v>50</v>
      </c>
      <c r="G2444" s="98">
        <v>612</v>
      </c>
      <c r="H2444" s="98">
        <v>13613</v>
      </c>
      <c r="I2444" s="99">
        <v>1610</v>
      </c>
      <c r="J2444" s="98">
        <v>15223</v>
      </c>
      <c r="K2444" s="100">
        <v>4.02E-2</v>
      </c>
      <c r="M2444">
        <f t="shared" si="76"/>
        <v>8.1699346405228759E-2</v>
      </c>
      <c r="N2444">
        <f t="shared" si="77"/>
        <v>0.10576101950995205</v>
      </c>
    </row>
    <row r="2445" spans="1:14" x14ac:dyDescent="0.2">
      <c r="A2445" s="96">
        <v>360116</v>
      </c>
      <c r="B2445" s="97" t="s">
        <v>1430</v>
      </c>
      <c r="C2445" s="97" t="s">
        <v>1142</v>
      </c>
      <c r="D2445" s="96" t="s">
        <v>2552</v>
      </c>
      <c r="E2445" s="98">
        <v>202</v>
      </c>
      <c r="F2445" s="99">
        <v>10</v>
      </c>
      <c r="G2445" s="98">
        <v>212</v>
      </c>
      <c r="H2445" s="98">
        <v>2823</v>
      </c>
      <c r="I2445" s="99">
        <v>207</v>
      </c>
      <c r="J2445" s="98">
        <v>3030</v>
      </c>
      <c r="K2445" s="100">
        <v>6.9970000000000004E-2</v>
      </c>
      <c r="M2445">
        <f t="shared" si="76"/>
        <v>4.716981132075472E-2</v>
      </c>
      <c r="N2445">
        <f t="shared" si="77"/>
        <v>6.8316831683168322E-2</v>
      </c>
    </row>
    <row r="2446" spans="1:14" x14ac:dyDescent="0.2">
      <c r="A2446" s="96">
        <v>360118</v>
      </c>
      <c r="B2446" s="97" t="s">
        <v>1430</v>
      </c>
      <c r="C2446" s="97" t="s">
        <v>1142</v>
      </c>
      <c r="D2446" s="96" t="s">
        <v>2553</v>
      </c>
      <c r="E2446" s="98">
        <v>2013</v>
      </c>
      <c r="F2446" s="99">
        <v>0</v>
      </c>
      <c r="G2446" s="98">
        <v>2013</v>
      </c>
      <c r="H2446" s="98">
        <v>41016</v>
      </c>
      <c r="I2446" s="99">
        <v>0</v>
      </c>
      <c r="J2446" s="98">
        <v>41016</v>
      </c>
      <c r="K2446" s="100">
        <v>4.9079999999999999E-2</v>
      </c>
      <c r="M2446">
        <f t="shared" si="76"/>
        <v>0</v>
      </c>
      <c r="N2446">
        <f t="shared" si="77"/>
        <v>0</v>
      </c>
    </row>
    <row r="2447" spans="1:14" x14ac:dyDescent="0.2">
      <c r="A2447" s="96">
        <v>360121</v>
      </c>
      <c r="B2447" s="97" t="s">
        <v>1430</v>
      </c>
      <c r="C2447" s="97" t="s">
        <v>1142</v>
      </c>
      <c r="D2447" s="96" t="s">
        <v>2554</v>
      </c>
      <c r="E2447" s="98">
        <v>103</v>
      </c>
      <c r="F2447" s="99">
        <v>8</v>
      </c>
      <c r="G2447" s="98">
        <v>111</v>
      </c>
      <c r="H2447" s="98">
        <v>6323</v>
      </c>
      <c r="I2447" s="99">
        <v>373</v>
      </c>
      <c r="J2447" s="98">
        <v>6696</v>
      </c>
      <c r="K2447" s="100">
        <v>1.6580000000000001E-2</v>
      </c>
      <c r="M2447">
        <f t="shared" si="76"/>
        <v>7.2072072072072071E-2</v>
      </c>
      <c r="N2447">
        <f t="shared" si="77"/>
        <v>5.5704898446833934E-2</v>
      </c>
    </row>
    <row r="2448" spans="1:14" x14ac:dyDescent="0.2">
      <c r="A2448" s="96">
        <v>360123</v>
      </c>
      <c r="B2448" s="97" t="s">
        <v>1430</v>
      </c>
      <c r="C2448" s="97" t="s">
        <v>1142</v>
      </c>
      <c r="D2448" s="96" t="s">
        <v>2555</v>
      </c>
      <c r="E2448" s="98">
        <v>466</v>
      </c>
      <c r="F2448" s="99">
        <v>23</v>
      </c>
      <c r="G2448" s="98">
        <v>489</v>
      </c>
      <c r="H2448" s="98">
        <v>21805</v>
      </c>
      <c r="I2448" s="99">
        <v>2509</v>
      </c>
      <c r="J2448" s="98">
        <v>24314</v>
      </c>
      <c r="K2448" s="100">
        <v>2.0109999999999999E-2</v>
      </c>
      <c r="M2448">
        <f t="shared" si="76"/>
        <v>4.7034764826175871E-2</v>
      </c>
      <c r="N2448">
        <f t="shared" si="77"/>
        <v>0.10319157686929341</v>
      </c>
    </row>
    <row r="2449" spans="1:14" x14ac:dyDescent="0.2">
      <c r="A2449" s="96">
        <v>360125</v>
      </c>
      <c r="B2449" s="97" t="s">
        <v>1430</v>
      </c>
      <c r="C2449" s="97" t="s">
        <v>1142</v>
      </c>
      <c r="D2449" s="96" t="s">
        <v>2556</v>
      </c>
      <c r="E2449" s="98">
        <v>694</v>
      </c>
      <c r="F2449" s="99">
        <v>0</v>
      </c>
      <c r="G2449" s="98">
        <v>694</v>
      </c>
      <c r="H2449" s="98">
        <v>12471</v>
      </c>
      <c r="I2449" s="99">
        <v>0</v>
      </c>
      <c r="J2449" s="98">
        <v>12471</v>
      </c>
      <c r="K2449" s="100">
        <v>5.5649999999999998E-2</v>
      </c>
      <c r="M2449">
        <f t="shared" si="76"/>
        <v>0</v>
      </c>
      <c r="N2449">
        <f t="shared" si="77"/>
        <v>0</v>
      </c>
    </row>
    <row r="2450" spans="1:14" x14ac:dyDescent="0.2">
      <c r="A2450" s="96">
        <v>360130</v>
      </c>
      <c r="B2450" s="97" t="s">
        <v>1430</v>
      </c>
      <c r="C2450" s="97" t="s">
        <v>1142</v>
      </c>
      <c r="D2450" s="96" t="s">
        <v>2557</v>
      </c>
      <c r="E2450" s="98">
        <v>43</v>
      </c>
      <c r="F2450" s="99">
        <v>0</v>
      </c>
      <c r="G2450" s="98">
        <v>43</v>
      </c>
      <c r="H2450" s="98">
        <v>2251</v>
      </c>
      <c r="I2450" s="99">
        <v>0</v>
      </c>
      <c r="J2450" s="98">
        <v>2251</v>
      </c>
      <c r="K2450" s="100">
        <v>1.9099999999999999E-2</v>
      </c>
      <c r="M2450">
        <f t="shared" si="76"/>
        <v>0</v>
      </c>
      <c r="N2450">
        <f t="shared" si="77"/>
        <v>0</v>
      </c>
    </row>
    <row r="2451" spans="1:14" x14ac:dyDescent="0.2">
      <c r="A2451" s="96">
        <v>360131</v>
      </c>
      <c r="B2451" s="97" t="s">
        <v>1430</v>
      </c>
      <c r="C2451" s="97" t="s">
        <v>1142</v>
      </c>
      <c r="D2451" s="96" t="s">
        <v>2558</v>
      </c>
      <c r="E2451" s="98">
        <v>641</v>
      </c>
      <c r="F2451" s="99">
        <v>22</v>
      </c>
      <c r="G2451" s="98">
        <v>663</v>
      </c>
      <c r="H2451" s="98">
        <v>11224</v>
      </c>
      <c r="I2451" s="99">
        <v>1658</v>
      </c>
      <c r="J2451" s="98">
        <v>12882</v>
      </c>
      <c r="K2451" s="100">
        <v>5.1470000000000002E-2</v>
      </c>
      <c r="M2451">
        <f t="shared" si="76"/>
        <v>3.3182503770739065E-2</v>
      </c>
      <c r="N2451">
        <f t="shared" si="77"/>
        <v>0.1287067225586089</v>
      </c>
    </row>
    <row r="2452" spans="1:14" x14ac:dyDescent="0.2">
      <c r="A2452" s="96">
        <v>360132</v>
      </c>
      <c r="B2452" s="97" t="s">
        <v>1430</v>
      </c>
      <c r="C2452" s="97" t="s">
        <v>1142</v>
      </c>
      <c r="D2452" s="96" t="s">
        <v>2559</v>
      </c>
      <c r="E2452" s="98">
        <v>1134</v>
      </c>
      <c r="F2452" s="99">
        <v>0</v>
      </c>
      <c r="G2452" s="98">
        <v>1134</v>
      </c>
      <c r="H2452" s="98">
        <v>18450</v>
      </c>
      <c r="I2452" s="99">
        <v>64</v>
      </c>
      <c r="J2452" s="98">
        <v>18514</v>
      </c>
      <c r="K2452" s="100">
        <v>6.1249999999999999E-2</v>
      </c>
      <c r="M2452">
        <f t="shared" si="76"/>
        <v>0</v>
      </c>
      <c r="N2452">
        <f t="shared" si="77"/>
        <v>3.4568434698066326E-3</v>
      </c>
    </row>
    <row r="2453" spans="1:14" x14ac:dyDescent="0.2">
      <c r="A2453" s="96">
        <v>360133</v>
      </c>
      <c r="B2453" s="97" t="s">
        <v>1430</v>
      </c>
      <c r="C2453" s="97" t="s">
        <v>1142</v>
      </c>
      <c r="D2453" s="96" t="s">
        <v>2560</v>
      </c>
      <c r="E2453" s="98">
        <v>1768</v>
      </c>
      <c r="F2453" s="99">
        <v>234</v>
      </c>
      <c r="G2453" s="98">
        <v>2002</v>
      </c>
      <c r="H2453" s="98">
        <v>23066</v>
      </c>
      <c r="I2453" s="99">
        <v>6090</v>
      </c>
      <c r="J2453" s="98">
        <v>29156</v>
      </c>
      <c r="K2453" s="100">
        <v>6.8669999999999995E-2</v>
      </c>
      <c r="M2453">
        <f t="shared" si="76"/>
        <v>0.11688311688311688</v>
      </c>
      <c r="N2453">
        <f t="shared" si="77"/>
        <v>0.20887638907943476</v>
      </c>
    </row>
    <row r="2454" spans="1:14" x14ac:dyDescent="0.2">
      <c r="A2454" s="96">
        <v>360134</v>
      </c>
      <c r="B2454" s="97" t="s">
        <v>1430</v>
      </c>
      <c r="C2454" s="97" t="s">
        <v>1142</v>
      </c>
      <c r="D2454" s="96" t="s">
        <v>532</v>
      </c>
      <c r="E2454" s="98">
        <v>2123</v>
      </c>
      <c r="F2454" s="99">
        <v>433</v>
      </c>
      <c r="G2454" s="98">
        <v>2556</v>
      </c>
      <c r="H2454" s="98">
        <v>29385</v>
      </c>
      <c r="I2454" s="99">
        <v>9731</v>
      </c>
      <c r="J2454" s="98">
        <v>39116</v>
      </c>
      <c r="K2454" s="100">
        <v>6.5339999999999995E-2</v>
      </c>
      <c r="M2454">
        <f t="shared" si="76"/>
        <v>0.16940532081377152</v>
      </c>
      <c r="N2454">
        <f t="shared" si="77"/>
        <v>0.24877288066264444</v>
      </c>
    </row>
    <row r="2455" spans="1:14" x14ac:dyDescent="0.2">
      <c r="A2455" s="96">
        <v>360137</v>
      </c>
      <c r="B2455" s="97" t="s">
        <v>1430</v>
      </c>
      <c r="C2455" s="97" t="s">
        <v>1142</v>
      </c>
      <c r="D2455" s="96" t="s">
        <v>2561</v>
      </c>
      <c r="E2455" s="98">
        <v>4903</v>
      </c>
      <c r="F2455" s="99">
        <v>487</v>
      </c>
      <c r="G2455" s="98">
        <v>5390</v>
      </c>
      <c r="H2455" s="98">
        <v>54190</v>
      </c>
      <c r="I2455" s="99">
        <v>9031</v>
      </c>
      <c r="J2455" s="98">
        <v>63221</v>
      </c>
      <c r="K2455" s="100">
        <v>8.5260000000000002E-2</v>
      </c>
      <c r="M2455">
        <f t="shared" si="76"/>
        <v>9.0352504638218922E-2</v>
      </c>
      <c r="N2455">
        <f t="shared" si="77"/>
        <v>0.14284810426915107</v>
      </c>
    </row>
    <row r="2456" spans="1:14" x14ac:dyDescent="0.2">
      <c r="A2456" s="96">
        <v>360141</v>
      </c>
      <c r="B2456" s="97" t="s">
        <v>1430</v>
      </c>
      <c r="C2456" s="97" t="s">
        <v>1142</v>
      </c>
      <c r="D2456" s="96" t="s">
        <v>2562</v>
      </c>
      <c r="E2456" s="98">
        <v>1612</v>
      </c>
      <c r="F2456" s="99">
        <v>101</v>
      </c>
      <c r="G2456" s="98">
        <v>1713</v>
      </c>
      <c r="H2456" s="98">
        <v>25091</v>
      </c>
      <c r="I2456" s="99">
        <v>8336</v>
      </c>
      <c r="J2456" s="98">
        <v>33427</v>
      </c>
      <c r="K2456" s="100">
        <v>5.1249999999999997E-2</v>
      </c>
      <c r="M2456">
        <f t="shared" si="76"/>
        <v>5.8960887332165791E-2</v>
      </c>
      <c r="N2456">
        <f t="shared" si="77"/>
        <v>0.2493792443234511</v>
      </c>
    </row>
    <row r="2457" spans="1:14" x14ac:dyDescent="0.2">
      <c r="A2457" s="96">
        <v>360143</v>
      </c>
      <c r="B2457" s="97" t="s">
        <v>1430</v>
      </c>
      <c r="C2457" s="97" t="s">
        <v>1142</v>
      </c>
      <c r="D2457" s="96" t="s">
        <v>2563</v>
      </c>
      <c r="E2457" s="98">
        <v>1393</v>
      </c>
      <c r="F2457" s="99">
        <v>0</v>
      </c>
      <c r="G2457" s="98">
        <v>1393</v>
      </c>
      <c r="H2457" s="98">
        <v>34890</v>
      </c>
      <c r="I2457" s="99">
        <v>0</v>
      </c>
      <c r="J2457" s="98">
        <v>34890</v>
      </c>
      <c r="K2457" s="100">
        <v>3.993E-2</v>
      </c>
      <c r="M2457">
        <f t="shared" si="76"/>
        <v>0</v>
      </c>
      <c r="N2457">
        <f t="shared" si="77"/>
        <v>0</v>
      </c>
    </row>
    <row r="2458" spans="1:14" x14ac:dyDescent="0.2">
      <c r="A2458" s="96">
        <v>360144</v>
      </c>
      <c r="B2458" s="97" t="s">
        <v>1430</v>
      </c>
      <c r="C2458" s="97" t="s">
        <v>1142</v>
      </c>
      <c r="D2458" s="96" t="s">
        <v>2564</v>
      </c>
      <c r="E2458" s="98">
        <v>2120</v>
      </c>
      <c r="F2458" s="99">
        <v>57</v>
      </c>
      <c r="G2458" s="98">
        <v>2177</v>
      </c>
      <c r="H2458" s="98">
        <v>30904</v>
      </c>
      <c r="I2458" s="99">
        <v>3815</v>
      </c>
      <c r="J2458" s="98">
        <v>34719</v>
      </c>
      <c r="K2458" s="100">
        <v>6.2700000000000006E-2</v>
      </c>
      <c r="M2458">
        <f t="shared" si="76"/>
        <v>2.6182820395039046E-2</v>
      </c>
      <c r="N2458">
        <f t="shared" si="77"/>
        <v>0.1098821970678879</v>
      </c>
    </row>
    <row r="2459" spans="1:14" x14ac:dyDescent="0.2">
      <c r="A2459" s="96">
        <v>360145</v>
      </c>
      <c r="B2459" s="97" t="s">
        <v>1430</v>
      </c>
      <c r="C2459" s="97" t="s">
        <v>1142</v>
      </c>
      <c r="D2459" s="96" t="s">
        <v>2565</v>
      </c>
      <c r="E2459" s="98">
        <v>1482</v>
      </c>
      <c r="F2459" s="99">
        <v>0</v>
      </c>
      <c r="G2459" s="98">
        <v>1482</v>
      </c>
      <c r="H2459" s="98">
        <v>30881</v>
      </c>
      <c r="I2459" s="99">
        <v>0</v>
      </c>
      <c r="J2459" s="98">
        <v>30881</v>
      </c>
      <c r="K2459" s="100">
        <v>4.7989999999999998E-2</v>
      </c>
      <c r="M2459">
        <f t="shared" si="76"/>
        <v>0</v>
      </c>
      <c r="N2459">
        <f t="shared" si="77"/>
        <v>0</v>
      </c>
    </row>
    <row r="2460" spans="1:14" x14ac:dyDescent="0.2">
      <c r="A2460" s="96">
        <v>360147</v>
      </c>
      <c r="B2460" s="97" t="s">
        <v>1430</v>
      </c>
      <c r="C2460" s="97" t="s">
        <v>1142</v>
      </c>
      <c r="D2460" s="96" t="s">
        <v>2566</v>
      </c>
      <c r="E2460" s="98">
        <v>876</v>
      </c>
      <c r="F2460" s="99">
        <v>0</v>
      </c>
      <c r="G2460" s="98">
        <v>876</v>
      </c>
      <c r="H2460" s="98">
        <v>16285</v>
      </c>
      <c r="I2460" s="99">
        <v>3</v>
      </c>
      <c r="J2460" s="98">
        <v>16288</v>
      </c>
      <c r="K2460" s="100">
        <v>5.3780000000000001E-2</v>
      </c>
      <c r="M2460">
        <f t="shared" si="76"/>
        <v>0</v>
      </c>
      <c r="N2460">
        <f t="shared" si="77"/>
        <v>1.8418467583497053E-4</v>
      </c>
    </row>
    <row r="2461" spans="1:14" x14ac:dyDescent="0.2">
      <c r="A2461" s="96">
        <v>360148</v>
      </c>
      <c r="B2461" s="97" t="s">
        <v>1430</v>
      </c>
      <c r="C2461" s="97" t="s">
        <v>1142</v>
      </c>
      <c r="D2461" s="96" t="s">
        <v>2567</v>
      </c>
      <c r="E2461" s="98">
        <v>72</v>
      </c>
      <c r="F2461" s="99">
        <v>0</v>
      </c>
      <c r="G2461" s="98">
        <v>72</v>
      </c>
      <c r="H2461" s="98">
        <v>2576</v>
      </c>
      <c r="I2461" s="99">
        <v>0</v>
      </c>
      <c r="J2461" s="98">
        <v>2576</v>
      </c>
      <c r="K2461" s="100">
        <v>2.7949999999999999E-2</v>
      </c>
      <c r="M2461">
        <f t="shared" si="76"/>
        <v>0</v>
      </c>
      <c r="N2461">
        <f t="shared" si="77"/>
        <v>0</v>
      </c>
    </row>
    <row r="2462" spans="1:14" x14ac:dyDescent="0.2">
      <c r="A2462" s="96">
        <v>360150</v>
      </c>
      <c r="B2462" s="97" t="s">
        <v>1430</v>
      </c>
      <c r="C2462" s="97" t="s">
        <v>1142</v>
      </c>
      <c r="D2462" s="96" t="s">
        <v>2568</v>
      </c>
      <c r="E2462" s="98">
        <v>437</v>
      </c>
      <c r="F2462" s="99">
        <v>29</v>
      </c>
      <c r="G2462" s="98">
        <v>466</v>
      </c>
      <c r="H2462" s="98">
        <v>7404</v>
      </c>
      <c r="I2462" s="99">
        <v>2004</v>
      </c>
      <c r="J2462" s="98">
        <v>9408</v>
      </c>
      <c r="K2462" s="100">
        <v>4.9529999999999998E-2</v>
      </c>
      <c r="M2462">
        <f t="shared" si="76"/>
        <v>6.2231759656652362E-2</v>
      </c>
      <c r="N2462">
        <f t="shared" si="77"/>
        <v>0.21301020408163265</v>
      </c>
    </row>
    <row r="2463" spans="1:14" x14ac:dyDescent="0.2">
      <c r="A2463" s="96">
        <v>360151</v>
      </c>
      <c r="B2463" s="97" t="s">
        <v>1430</v>
      </c>
      <c r="C2463" s="97" t="s">
        <v>1142</v>
      </c>
      <c r="D2463" s="96" t="s">
        <v>2569</v>
      </c>
      <c r="E2463" s="98">
        <v>352</v>
      </c>
      <c r="F2463" s="99">
        <v>21</v>
      </c>
      <c r="G2463" s="98">
        <v>373</v>
      </c>
      <c r="H2463" s="98">
        <v>7339</v>
      </c>
      <c r="I2463" s="99">
        <v>945</v>
      </c>
      <c r="J2463" s="98">
        <v>8284</v>
      </c>
      <c r="K2463" s="100">
        <v>4.5030000000000001E-2</v>
      </c>
      <c r="M2463">
        <f t="shared" si="76"/>
        <v>5.6300268096514748E-2</v>
      </c>
      <c r="N2463">
        <f t="shared" si="77"/>
        <v>0.11407532592950266</v>
      </c>
    </row>
    <row r="2464" spans="1:14" x14ac:dyDescent="0.2">
      <c r="A2464" s="96">
        <v>360152</v>
      </c>
      <c r="B2464" s="97" t="s">
        <v>1430</v>
      </c>
      <c r="C2464" s="97" t="s">
        <v>1142</v>
      </c>
      <c r="D2464" s="96" t="s">
        <v>996</v>
      </c>
      <c r="E2464" s="98">
        <v>2123</v>
      </c>
      <c r="F2464" s="99">
        <v>48</v>
      </c>
      <c r="G2464" s="98">
        <v>2171</v>
      </c>
      <c r="H2464" s="98">
        <v>17263</v>
      </c>
      <c r="I2464" s="99">
        <v>1885</v>
      </c>
      <c r="J2464" s="98">
        <v>19148</v>
      </c>
      <c r="K2464" s="100">
        <v>0.11337999999999999</v>
      </c>
      <c r="M2464">
        <f t="shared" si="76"/>
        <v>2.2109626900046062E-2</v>
      </c>
      <c r="N2464">
        <f t="shared" si="77"/>
        <v>9.8443701692082719E-2</v>
      </c>
    </row>
    <row r="2465" spans="1:14" x14ac:dyDescent="0.2">
      <c r="A2465" s="96">
        <v>360153</v>
      </c>
      <c r="B2465" s="97" t="s">
        <v>1430</v>
      </c>
      <c r="C2465" s="97" t="s">
        <v>1142</v>
      </c>
      <c r="D2465" s="96" t="s">
        <v>2570</v>
      </c>
      <c r="E2465" s="98">
        <v>561</v>
      </c>
      <c r="F2465" s="99">
        <v>0</v>
      </c>
      <c r="G2465" s="98">
        <v>561</v>
      </c>
      <c r="H2465" s="98">
        <v>3463</v>
      </c>
      <c r="I2465" s="99">
        <v>0</v>
      </c>
      <c r="J2465" s="98">
        <v>3463</v>
      </c>
      <c r="K2465" s="100">
        <v>0.16200000000000001</v>
      </c>
      <c r="M2465">
        <f t="shared" si="76"/>
        <v>0</v>
      </c>
      <c r="N2465">
        <f t="shared" si="77"/>
        <v>0</v>
      </c>
    </row>
    <row r="2466" spans="1:14" x14ac:dyDescent="0.2">
      <c r="A2466" s="96">
        <v>360155</v>
      </c>
      <c r="B2466" s="97" t="s">
        <v>1430</v>
      </c>
      <c r="C2466" s="97" t="s">
        <v>1142</v>
      </c>
      <c r="D2466" s="96" t="s">
        <v>2571</v>
      </c>
      <c r="E2466" s="98">
        <v>644</v>
      </c>
      <c r="F2466" s="99">
        <v>6</v>
      </c>
      <c r="G2466" s="98">
        <v>650</v>
      </c>
      <c r="H2466" s="98">
        <v>39093</v>
      </c>
      <c r="I2466" s="99">
        <v>657</v>
      </c>
      <c r="J2466" s="98">
        <v>39750</v>
      </c>
      <c r="K2466" s="100">
        <v>1.635E-2</v>
      </c>
      <c r="M2466">
        <f t="shared" si="76"/>
        <v>9.2307692307692316E-3</v>
      </c>
      <c r="N2466">
        <f t="shared" si="77"/>
        <v>1.6528301886792454E-2</v>
      </c>
    </row>
    <row r="2467" spans="1:14" x14ac:dyDescent="0.2">
      <c r="A2467" s="96">
        <v>360156</v>
      </c>
      <c r="B2467" s="97" t="s">
        <v>1430</v>
      </c>
      <c r="C2467" s="97" t="s">
        <v>1142</v>
      </c>
      <c r="D2467" s="96" t="s">
        <v>1224</v>
      </c>
      <c r="E2467" s="98">
        <v>183</v>
      </c>
      <c r="F2467" s="99">
        <v>0</v>
      </c>
      <c r="G2467" s="98">
        <v>183</v>
      </c>
      <c r="H2467" s="98">
        <v>5195</v>
      </c>
      <c r="I2467" s="99">
        <v>0</v>
      </c>
      <c r="J2467" s="98">
        <v>5195</v>
      </c>
      <c r="K2467" s="100">
        <v>3.5229999999999997E-2</v>
      </c>
      <c r="M2467">
        <f t="shared" si="76"/>
        <v>0</v>
      </c>
      <c r="N2467">
        <f t="shared" si="77"/>
        <v>0</v>
      </c>
    </row>
    <row r="2468" spans="1:14" x14ac:dyDescent="0.2">
      <c r="A2468" s="96">
        <v>360159</v>
      </c>
      <c r="B2468" s="97" t="s">
        <v>1430</v>
      </c>
      <c r="C2468" s="97" t="s">
        <v>1142</v>
      </c>
      <c r="D2468" s="96" t="s">
        <v>2572</v>
      </c>
      <c r="E2468" s="98">
        <v>1889</v>
      </c>
      <c r="F2468" s="99">
        <v>0</v>
      </c>
      <c r="G2468" s="98">
        <v>1889</v>
      </c>
      <c r="H2468" s="98">
        <v>20558</v>
      </c>
      <c r="I2468" s="99">
        <v>0</v>
      </c>
      <c r="J2468" s="98">
        <v>20558</v>
      </c>
      <c r="K2468" s="100">
        <v>9.1889999999999999E-2</v>
      </c>
      <c r="M2468">
        <f t="shared" si="76"/>
        <v>0</v>
      </c>
      <c r="N2468">
        <f t="shared" si="77"/>
        <v>0</v>
      </c>
    </row>
    <row r="2469" spans="1:14" x14ac:dyDescent="0.2">
      <c r="A2469" s="96">
        <v>360161</v>
      </c>
      <c r="B2469" s="97" t="s">
        <v>1430</v>
      </c>
      <c r="C2469" s="97" t="s">
        <v>1142</v>
      </c>
      <c r="D2469" s="96" t="s">
        <v>2573</v>
      </c>
      <c r="E2469" s="98">
        <v>1372</v>
      </c>
      <c r="F2469" s="99">
        <v>40</v>
      </c>
      <c r="G2469" s="98">
        <v>1412</v>
      </c>
      <c r="H2469" s="98">
        <v>18977</v>
      </c>
      <c r="I2469" s="99">
        <v>3816</v>
      </c>
      <c r="J2469" s="98">
        <v>22793</v>
      </c>
      <c r="K2469" s="100">
        <v>6.1949999999999998E-2</v>
      </c>
      <c r="M2469">
        <f t="shared" si="76"/>
        <v>2.8328611898016998E-2</v>
      </c>
      <c r="N2469">
        <f t="shared" si="77"/>
        <v>0.1674198218751371</v>
      </c>
    </row>
    <row r="2470" spans="1:14" x14ac:dyDescent="0.2">
      <c r="A2470" s="96">
        <v>360163</v>
      </c>
      <c r="B2470" s="97" t="s">
        <v>1430</v>
      </c>
      <c r="C2470" s="97" t="s">
        <v>1142</v>
      </c>
      <c r="D2470" s="96" t="s">
        <v>2103</v>
      </c>
      <c r="E2470" s="98">
        <v>3016</v>
      </c>
      <c r="F2470" s="99">
        <v>226</v>
      </c>
      <c r="G2470" s="98">
        <v>3242</v>
      </c>
      <c r="H2470" s="98">
        <v>45740</v>
      </c>
      <c r="I2470" s="99">
        <v>5863</v>
      </c>
      <c r="J2470" s="98">
        <v>51603</v>
      </c>
      <c r="K2470" s="100">
        <v>6.2829999999999997E-2</v>
      </c>
      <c r="M2470">
        <f t="shared" si="76"/>
        <v>6.9710055521283162E-2</v>
      </c>
      <c r="N2470">
        <f t="shared" si="77"/>
        <v>0.11361742534348779</v>
      </c>
    </row>
    <row r="2471" spans="1:14" x14ac:dyDescent="0.2">
      <c r="A2471" s="96">
        <v>360170</v>
      </c>
      <c r="B2471" s="97" t="s">
        <v>1430</v>
      </c>
      <c r="C2471" s="97" t="s">
        <v>1142</v>
      </c>
      <c r="D2471" s="96" t="s">
        <v>2574</v>
      </c>
      <c r="E2471" s="98">
        <v>563</v>
      </c>
      <c r="F2471" s="99">
        <v>0</v>
      </c>
      <c r="G2471" s="98">
        <v>563</v>
      </c>
      <c r="H2471" s="98">
        <v>5592</v>
      </c>
      <c r="I2471" s="99">
        <v>0</v>
      </c>
      <c r="J2471" s="98">
        <v>5592</v>
      </c>
      <c r="K2471" s="100">
        <v>0.10068000000000001</v>
      </c>
      <c r="M2471">
        <f t="shared" si="76"/>
        <v>0</v>
      </c>
      <c r="N2471">
        <f t="shared" si="77"/>
        <v>0</v>
      </c>
    </row>
    <row r="2472" spans="1:14" x14ac:dyDescent="0.2">
      <c r="A2472" s="96">
        <v>360172</v>
      </c>
      <c r="B2472" s="97" t="s">
        <v>1430</v>
      </c>
      <c r="C2472" s="97" t="s">
        <v>1142</v>
      </c>
      <c r="D2472" s="96" t="s">
        <v>2575</v>
      </c>
      <c r="E2472" s="98">
        <v>1980</v>
      </c>
      <c r="F2472" s="99">
        <v>48</v>
      </c>
      <c r="G2472" s="98">
        <v>2028</v>
      </c>
      <c r="H2472" s="98">
        <v>31137</v>
      </c>
      <c r="I2472" s="99">
        <v>841</v>
      </c>
      <c r="J2472" s="98">
        <v>31978</v>
      </c>
      <c r="K2472" s="100">
        <v>6.3420000000000004E-2</v>
      </c>
      <c r="M2472">
        <f t="shared" si="76"/>
        <v>2.3668639053254437E-2</v>
      </c>
      <c r="N2472">
        <f t="shared" si="77"/>
        <v>2.6299330789918068E-2</v>
      </c>
    </row>
    <row r="2473" spans="1:14" x14ac:dyDescent="0.2">
      <c r="A2473" s="96">
        <v>360174</v>
      </c>
      <c r="B2473" s="97" t="s">
        <v>1430</v>
      </c>
      <c r="C2473" s="97" t="s">
        <v>1142</v>
      </c>
      <c r="D2473" s="96" t="s">
        <v>2576</v>
      </c>
      <c r="E2473" s="98">
        <v>419</v>
      </c>
      <c r="F2473" s="99">
        <v>12</v>
      </c>
      <c r="G2473" s="98">
        <v>431</v>
      </c>
      <c r="H2473" s="98">
        <v>17825</v>
      </c>
      <c r="I2473" s="99">
        <v>1032</v>
      </c>
      <c r="J2473" s="98">
        <v>18857</v>
      </c>
      <c r="K2473" s="100">
        <v>2.2859999999999998E-2</v>
      </c>
      <c r="M2473">
        <f t="shared" si="76"/>
        <v>2.7842227378190254E-2</v>
      </c>
      <c r="N2473">
        <f t="shared" si="77"/>
        <v>5.4727687330964628E-2</v>
      </c>
    </row>
    <row r="2474" spans="1:14" x14ac:dyDescent="0.2">
      <c r="A2474" s="96">
        <v>360175</v>
      </c>
      <c r="B2474" s="97" t="s">
        <v>1430</v>
      </c>
      <c r="C2474" s="97" t="s">
        <v>1142</v>
      </c>
      <c r="D2474" s="96" t="s">
        <v>2577</v>
      </c>
      <c r="E2474" s="98">
        <v>632</v>
      </c>
      <c r="F2474" s="99">
        <v>0</v>
      </c>
      <c r="G2474" s="98">
        <v>632</v>
      </c>
      <c r="H2474" s="98">
        <v>9772</v>
      </c>
      <c r="I2474" s="99">
        <v>105</v>
      </c>
      <c r="J2474" s="98">
        <v>9877</v>
      </c>
      <c r="K2474" s="100">
        <v>6.3990000000000005E-2</v>
      </c>
      <c r="M2474">
        <f t="shared" si="76"/>
        <v>0</v>
      </c>
      <c r="N2474">
        <f t="shared" si="77"/>
        <v>1.0630758327427357E-2</v>
      </c>
    </row>
    <row r="2475" spans="1:14" x14ac:dyDescent="0.2">
      <c r="A2475" s="96">
        <v>360179</v>
      </c>
      <c r="B2475" s="97" t="s">
        <v>1430</v>
      </c>
      <c r="C2475" s="97" t="s">
        <v>1142</v>
      </c>
      <c r="D2475" s="96" t="s">
        <v>2578</v>
      </c>
      <c r="E2475" s="98">
        <v>956</v>
      </c>
      <c r="F2475" s="99">
        <v>52</v>
      </c>
      <c r="G2475" s="98">
        <v>1008</v>
      </c>
      <c r="H2475" s="98">
        <v>41488</v>
      </c>
      <c r="I2475" s="99">
        <v>10585</v>
      </c>
      <c r="J2475" s="98">
        <v>52073</v>
      </c>
      <c r="K2475" s="100">
        <v>1.9359999999999999E-2</v>
      </c>
      <c r="M2475">
        <f t="shared" si="76"/>
        <v>5.1587301587301584E-2</v>
      </c>
      <c r="N2475">
        <f t="shared" si="77"/>
        <v>0.20327232923011926</v>
      </c>
    </row>
    <row r="2476" spans="1:14" x14ac:dyDescent="0.2">
      <c r="A2476" s="96">
        <v>360180</v>
      </c>
      <c r="B2476" s="97" t="s">
        <v>1430</v>
      </c>
      <c r="C2476" s="97" t="s">
        <v>1142</v>
      </c>
      <c r="D2476" s="96" t="s">
        <v>2579</v>
      </c>
      <c r="E2476" s="98">
        <v>6659</v>
      </c>
      <c r="F2476" s="99">
        <v>241</v>
      </c>
      <c r="G2476" s="98">
        <v>6900</v>
      </c>
      <c r="H2476" s="98">
        <v>131609</v>
      </c>
      <c r="I2476" s="99">
        <v>14500</v>
      </c>
      <c r="J2476" s="98">
        <v>146109</v>
      </c>
      <c r="K2476" s="100">
        <v>4.7230000000000001E-2</v>
      </c>
      <c r="M2476">
        <f t="shared" si="76"/>
        <v>3.4927536231884056E-2</v>
      </c>
      <c r="N2476">
        <f t="shared" si="77"/>
        <v>9.9240977626292692E-2</v>
      </c>
    </row>
    <row r="2477" spans="1:14" x14ac:dyDescent="0.2">
      <c r="A2477" s="96">
        <v>360185</v>
      </c>
      <c r="B2477" s="97" t="s">
        <v>1430</v>
      </c>
      <c r="C2477" s="97" t="s">
        <v>1142</v>
      </c>
      <c r="D2477" s="96" t="s">
        <v>2580</v>
      </c>
      <c r="E2477" s="98">
        <v>557</v>
      </c>
      <c r="F2477" s="99">
        <v>0</v>
      </c>
      <c r="G2477" s="98">
        <v>557</v>
      </c>
      <c r="H2477" s="98">
        <v>13670</v>
      </c>
      <c r="I2477" s="99">
        <v>854</v>
      </c>
      <c r="J2477" s="98">
        <v>14524</v>
      </c>
      <c r="K2477" s="100">
        <v>3.8350000000000002E-2</v>
      </c>
      <c r="M2477">
        <f t="shared" si="76"/>
        <v>0</v>
      </c>
      <c r="N2477">
        <f t="shared" si="77"/>
        <v>5.8799228862572293E-2</v>
      </c>
    </row>
    <row r="2478" spans="1:14" x14ac:dyDescent="0.2">
      <c r="A2478" s="96">
        <v>360187</v>
      </c>
      <c r="B2478" s="97" t="s">
        <v>1430</v>
      </c>
      <c r="C2478" s="97" t="s">
        <v>1142</v>
      </c>
      <c r="D2478" s="96" t="s">
        <v>2581</v>
      </c>
      <c r="E2478" s="98">
        <v>1637</v>
      </c>
      <c r="F2478" s="99">
        <v>64</v>
      </c>
      <c r="G2478" s="98">
        <v>1701</v>
      </c>
      <c r="H2478" s="98">
        <v>19037</v>
      </c>
      <c r="I2478" s="99">
        <v>2992</v>
      </c>
      <c r="J2478" s="98">
        <v>22029</v>
      </c>
      <c r="K2478" s="100">
        <v>7.7219999999999997E-2</v>
      </c>
      <c r="M2478">
        <f t="shared" si="76"/>
        <v>3.7624926513815403E-2</v>
      </c>
      <c r="N2478">
        <f t="shared" si="77"/>
        <v>0.13582096327568205</v>
      </c>
    </row>
    <row r="2479" spans="1:14" x14ac:dyDescent="0.2">
      <c r="A2479" s="96">
        <v>360189</v>
      </c>
      <c r="B2479" s="97" t="s">
        <v>1430</v>
      </c>
      <c r="C2479" s="97" t="s">
        <v>1142</v>
      </c>
      <c r="D2479" s="96" t="s">
        <v>2582</v>
      </c>
      <c r="E2479" s="98">
        <v>187</v>
      </c>
      <c r="F2479" s="99">
        <v>0</v>
      </c>
      <c r="G2479" s="98">
        <v>187</v>
      </c>
      <c r="H2479" s="98">
        <v>2352</v>
      </c>
      <c r="I2479" s="99">
        <v>0</v>
      </c>
      <c r="J2479" s="98">
        <v>2352</v>
      </c>
      <c r="K2479" s="100">
        <v>7.9509999999999997E-2</v>
      </c>
      <c r="M2479">
        <f t="shared" si="76"/>
        <v>0</v>
      </c>
      <c r="N2479">
        <f t="shared" si="77"/>
        <v>0</v>
      </c>
    </row>
    <row r="2480" spans="1:14" x14ac:dyDescent="0.2">
      <c r="A2480" s="96">
        <v>360192</v>
      </c>
      <c r="B2480" s="97" t="s">
        <v>1430</v>
      </c>
      <c r="C2480" s="97" t="s">
        <v>1142</v>
      </c>
      <c r="D2480" s="96" t="s">
        <v>2583</v>
      </c>
      <c r="E2480" s="98">
        <v>304</v>
      </c>
      <c r="F2480" s="99">
        <v>0</v>
      </c>
      <c r="G2480" s="98">
        <v>304</v>
      </c>
      <c r="H2480" s="98">
        <v>11727</v>
      </c>
      <c r="I2480" s="99">
        <v>131</v>
      </c>
      <c r="J2480" s="98">
        <v>11858</v>
      </c>
      <c r="K2480" s="100">
        <v>2.564E-2</v>
      </c>
      <c r="M2480">
        <f t="shared" si="76"/>
        <v>0</v>
      </c>
      <c r="N2480">
        <f t="shared" si="77"/>
        <v>1.1047394164277281E-2</v>
      </c>
    </row>
    <row r="2481" spans="1:14" x14ac:dyDescent="0.2">
      <c r="A2481" s="96">
        <v>360195</v>
      </c>
      <c r="B2481" s="97" t="s">
        <v>1430</v>
      </c>
      <c r="C2481" s="97" t="s">
        <v>1142</v>
      </c>
      <c r="D2481" s="96" t="s">
        <v>2584</v>
      </c>
      <c r="E2481" s="98">
        <v>118</v>
      </c>
      <c r="F2481" s="99">
        <v>0</v>
      </c>
      <c r="G2481" s="98">
        <v>118</v>
      </c>
      <c r="H2481" s="98">
        <v>5316</v>
      </c>
      <c r="I2481" s="99">
        <v>0</v>
      </c>
      <c r="J2481" s="98">
        <v>5316</v>
      </c>
      <c r="K2481" s="100">
        <v>2.2200000000000001E-2</v>
      </c>
      <c r="M2481">
        <f t="shared" si="76"/>
        <v>0</v>
      </c>
      <c r="N2481">
        <f t="shared" si="77"/>
        <v>0</v>
      </c>
    </row>
    <row r="2482" spans="1:14" x14ac:dyDescent="0.2">
      <c r="A2482" s="96">
        <v>360197</v>
      </c>
      <c r="B2482" s="97" t="s">
        <v>1430</v>
      </c>
      <c r="C2482" s="97" t="s">
        <v>1142</v>
      </c>
      <c r="D2482" s="96" t="s">
        <v>2585</v>
      </c>
      <c r="E2482" s="98">
        <v>352</v>
      </c>
      <c r="F2482" s="99">
        <v>0</v>
      </c>
      <c r="G2482" s="98">
        <v>352</v>
      </c>
      <c r="H2482" s="98">
        <v>6284</v>
      </c>
      <c r="I2482" s="99">
        <v>204</v>
      </c>
      <c r="J2482" s="98">
        <v>6488</v>
      </c>
      <c r="K2482" s="100">
        <v>5.425E-2</v>
      </c>
      <c r="M2482">
        <f t="shared" si="76"/>
        <v>0</v>
      </c>
      <c r="N2482">
        <f t="shared" si="77"/>
        <v>3.1442663378545004E-2</v>
      </c>
    </row>
    <row r="2483" spans="1:14" x14ac:dyDescent="0.2">
      <c r="A2483" s="96">
        <v>360203</v>
      </c>
      <c r="B2483" s="97" t="s">
        <v>1430</v>
      </c>
      <c r="C2483" s="97" t="s">
        <v>1142</v>
      </c>
      <c r="D2483" s="96" t="s">
        <v>2586</v>
      </c>
      <c r="E2483" s="98">
        <v>681</v>
      </c>
      <c r="F2483" s="99">
        <v>0</v>
      </c>
      <c r="G2483" s="98">
        <v>681</v>
      </c>
      <c r="H2483" s="98">
        <v>9877</v>
      </c>
      <c r="I2483" s="99">
        <v>0</v>
      </c>
      <c r="J2483" s="98">
        <v>9877</v>
      </c>
      <c r="K2483" s="100">
        <v>6.8949999999999997E-2</v>
      </c>
      <c r="M2483">
        <f t="shared" si="76"/>
        <v>0</v>
      </c>
      <c r="N2483">
        <f t="shared" si="77"/>
        <v>0</v>
      </c>
    </row>
    <row r="2484" spans="1:14" x14ac:dyDescent="0.2">
      <c r="A2484" s="96">
        <v>360210</v>
      </c>
      <c r="B2484" s="97" t="s">
        <v>1430</v>
      </c>
      <c r="C2484" s="97" t="s">
        <v>1142</v>
      </c>
      <c r="D2484" s="96" t="s">
        <v>1052</v>
      </c>
      <c r="E2484" s="98">
        <v>112</v>
      </c>
      <c r="F2484" s="99">
        <v>0</v>
      </c>
      <c r="G2484" s="98">
        <v>112</v>
      </c>
      <c r="H2484" s="98">
        <v>4187</v>
      </c>
      <c r="I2484" s="99">
        <v>0</v>
      </c>
      <c r="J2484" s="98">
        <v>4187</v>
      </c>
      <c r="K2484" s="100">
        <v>2.6749999999999999E-2</v>
      </c>
      <c r="M2484">
        <f t="shared" si="76"/>
        <v>0</v>
      </c>
      <c r="N2484">
        <f t="shared" si="77"/>
        <v>0</v>
      </c>
    </row>
    <row r="2485" spans="1:14" x14ac:dyDescent="0.2">
      <c r="A2485" s="96">
        <v>360211</v>
      </c>
      <c r="B2485" s="97" t="s">
        <v>1430</v>
      </c>
      <c r="C2485" s="97" t="s">
        <v>1142</v>
      </c>
      <c r="D2485" s="96" t="s">
        <v>2587</v>
      </c>
      <c r="E2485" s="98">
        <v>1633</v>
      </c>
      <c r="F2485" s="99">
        <v>1</v>
      </c>
      <c r="G2485" s="98">
        <v>1634</v>
      </c>
      <c r="H2485" s="98">
        <v>24112</v>
      </c>
      <c r="I2485" s="99">
        <v>6368</v>
      </c>
      <c r="J2485" s="98">
        <v>30480</v>
      </c>
      <c r="K2485" s="100">
        <v>5.3609999999999998E-2</v>
      </c>
      <c r="M2485">
        <f t="shared" si="76"/>
        <v>6.1199510403916763E-4</v>
      </c>
      <c r="N2485">
        <f t="shared" si="77"/>
        <v>0.20892388451443569</v>
      </c>
    </row>
    <row r="2486" spans="1:14" x14ac:dyDescent="0.2">
      <c r="A2486" s="96">
        <v>360212</v>
      </c>
      <c r="B2486" s="97" t="s">
        <v>1430</v>
      </c>
      <c r="C2486" s="97" t="s">
        <v>1142</v>
      </c>
      <c r="D2486" s="96" t="s">
        <v>2588</v>
      </c>
      <c r="E2486" s="98">
        <v>1673</v>
      </c>
      <c r="F2486" s="99">
        <v>0</v>
      </c>
      <c r="G2486" s="98">
        <v>1673</v>
      </c>
      <c r="H2486" s="98">
        <v>22577</v>
      </c>
      <c r="I2486" s="99">
        <v>0</v>
      </c>
      <c r="J2486" s="98">
        <v>22577</v>
      </c>
      <c r="K2486" s="100">
        <v>7.4099999999999999E-2</v>
      </c>
      <c r="M2486">
        <f t="shared" si="76"/>
        <v>0</v>
      </c>
      <c r="N2486">
        <f t="shared" si="77"/>
        <v>0</v>
      </c>
    </row>
    <row r="2487" spans="1:14" x14ac:dyDescent="0.2">
      <c r="A2487" s="96">
        <v>360218</v>
      </c>
      <c r="B2487" s="97" t="s">
        <v>1430</v>
      </c>
      <c r="C2487" s="97" t="s">
        <v>1142</v>
      </c>
      <c r="D2487" s="96" t="s">
        <v>2589</v>
      </c>
      <c r="E2487" s="98">
        <v>837</v>
      </c>
      <c r="F2487" s="99">
        <v>3</v>
      </c>
      <c r="G2487" s="98">
        <v>840</v>
      </c>
      <c r="H2487" s="98">
        <v>12006</v>
      </c>
      <c r="I2487" s="99">
        <v>287</v>
      </c>
      <c r="J2487" s="98">
        <v>12293</v>
      </c>
      <c r="K2487" s="100">
        <v>6.8330000000000002E-2</v>
      </c>
      <c r="M2487">
        <f t="shared" si="76"/>
        <v>3.5714285714285713E-3</v>
      </c>
      <c r="N2487">
        <f t="shared" si="77"/>
        <v>2.3346620027658017E-2</v>
      </c>
    </row>
    <row r="2488" spans="1:14" x14ac:dyDescent="0.2">
      <c r="A2488" s="96">
        <v>360230</v>
      </c>
      <c r="B2488" s="97" t="s">
        <v>1430</v>
      </c>
      <c r="C2488" s="97" t="s">
        <v>1142</v>
      </c>
      <c r="D2488" s="96" t="s">
        <v>2590</v>
      </c>
      <c r="E2488" s="98">
        <v>2542</v>
      </c>
      <c r="F2488" s="99">
        <v>16</v>
      </c>
      <c r="G2488" s="98">
        <v>2558</v>
      </c>
      <c r="H2488" s="98">
        <v>52377</v>
      </c>
      <c r="I2488" s="99">
        <v>7351</v>
      </c>
      <c r="J2488" s="98">
        <v>59728</v>
      </c>
      <c r="K2488" s="100">
        <v>4.283E-2</v>
      </c>
      <c r="M2488">
        <f t="shared" si="76"/>
        <v>6.2548866301798279E-3</v>
      </c>
      <c r="N2488">
        <f t="shared" si="77"/>
        <v>0.12307460487543531</v>
      </c>
    </row>
    <row r="2489" spans="1:14" x14ac:dyDescent="0.2">
      <c r="A2489" s="96">
        <v>360234</v>
      </c>
      <c r="B2489" s="97" t="s">
        <v>1430</v>
      </c>
      <c r="C2489" s="97" t="s">
        <v>1142</v>
      </c>
      <c r="D2489" s="96" t="s">
        <v>2591</v>
      </c>
      <c r="E2489" s="98">
        <v>783</v>
      </c>
      <c r="F2489" s="99">
        <v>40</v>
      </c>
      <c r="G2489" s="98">
        <v>823</v>
      </c>
      <c r="H2489" s="98">
        <v>16625</v>
      </c>
      <c r="I2489" s="99">
        <v>3352</v>
      </c>
      <c r="J2489" s="98">
        <v>19977</v>
      </c>
      <c r="K2489" s="100">
        <v>4.1200000000000001E-2</v>
      </c>
      <c r="M2489">
        <f t="shared" si="76"/>
        <v>4.8602673147023087E-2</v>
      </c>
      <c r="N2489">
        <f t="shared" si="77"/>
        <v>0.16779296190619211</v>
      </c>
    </row>
    <row r="2490" spans="1:14" x14ac:dyDescent="0.2">
      <c r="A2490" s="96">
        <v>360236</v>
      </c>
      <c r="B2490" s="97" t="s">
        <v>1430</v>
      </c>
      <c r="C2490" s="97" t="s">
        <v>1142</v>
      </c>
      <c r="D2490" s="96" t="s">
        <v>2592</v>
      </c>
      <c r="E2490" s="98">
        <v>1100</v>
      </c>
      <c r="F2490" s="99">
        <v>0</v>
      </c>
      <c r="G2490" s="98">
        <v>1100</v>
      </c>
      <c r="H2490" s="98">
        <v>11612</v>
      </c>
      <c r="I2490" s="99">
        <v>3</v>
      </c>
      <c r="J2490" s="98">
        <v>11615</v>
      </c>
      <c r="K2490" s="100">
        <v>9.4710000000000003E-2</v>
      </c>
      <c r="M2490">
        <f t="shared" si="76"/>
        <v>0</v>
      </c>
      <c r="N2490">
        <f t="shared" si="77"/>
        <v>2.582866982350409E-4</v>
      </c>
    </row>
    <row r="2491" spans="1:14" x14ac:dyDescent="0.2">
      <c r="A2491" s="96">
        <v>360239</v>
      </c>
      <c r="B2491" s="97" t="s">
        <v>1430</v>
      </c>
      <c r="C2491" s="97" t="s">
        <v>1142</v>
      </c>
      <c r="D2491" s="96" t="s">
        <v>2593</v>
      </c>
      <c r="E2491" s="98">
        <v>498</v>
      </c>
      <c r="F2491" s="99">
        <v>74</v>
      </c>
      <c r="G2491" s="98">
        <v>572</v>
      </c>
      <c r="H2491" s="98">
        <v>11500</v>
      </c>
      <c r="I2491" s="99">
        <v>2996</v>
      </c>
      <c r="J2491" s="98">
        <v>14496</v>
      </c>
      <c r="K2491" s="100">
        <v>3.9460000000000002E-2</v>
      </c>
      <c r="M2491">
        <f t="shared" si="76"/>
        <v>0.12937062937062938</v>
      </c>
      <c r="N2491">
        <f t="shared" si="77"/>
        <v>0.20667770419426049</v>
      </c>
    </row>
    <row r="2492" spans="1:14" x14ac:dyDescent="0.2">
      <c r="A2492" s="96">
        <v>360242</v>
      </c>
      <c r="B2492" s="97" t="s">
        <v>1430</v>
      </c>
      <c r="C2492" s="97" t="s">
        <v>1142</v>
      </c>
      <c r="D2492" s="96" t="s">
        <v>2594</v>
      </c>
      <c r="E2492" s="98">
        <v>1206</v>
      </c>
      <c r="F2492" s="99">
        <v>29</v>
      </c>
      <c r="G2492" s="98">
        <v>1235</v>
      </c>
      <c r="H2492" s="98">
        <v>19268</v>
      </c>
      <c r="I2492" s="99">
        <v>1312</v>
      </c>
      <c r="J2492" s="98">
        <v>20580</v>
      </c>
      <c r="K2492" s="100">
        <v>6.0010000000000001E-2</v>
      </c>
      <c r="M2492">
        <f t="shared" si="76"/>
        <v>2.348178137651822E-2</v>
      </c>
      <c r="N2492">
        <f t="shared" si="77"/>
        <v>6.3751214771622933E-2</v>
      </c>
    </row>
    <row r="2493" spans="1:14" x14ac:dyDescent="0.2">
      <c r="A2493" s="96">
        <v>360245</v>
      </c>
      <c r="B2493" s="97" t="s">
        <v>1430</v>
      </c>
      <c r="C2493" s="97" t="s">
        <v>1142</v>
      </c>
      <c r="D2493" s="96" t="s">
        <v>2595</v>
      </c>
      <c r="E2493" s="98">
        <v>598</v>
      </c>
      <c r="F2493" s="99">
        <v>0</v>
      </c>
      <c r="G2493" s="98">
        <v>598</v>
      </c>
      <c r="H2493" s="98">
        <v>2735</v>
      </c>
      <c r="I2493" s="99">
        <v>0</v>
      </c>
      <c r="J2493" s="98">
        <v>2735</v>
      </c>
      <c r="K2493" s="100">
        <v>0.21865000000000001</v>
      </c>
      <c r="M2493">
        <f t="shared" si="76"/>
        <v>0</v>
      </c>
      <c r="N2493">
        <f t="shared" si="77"/>
        <v>0</v>
      </c>
    </row>
    <row r="2494" spans="1:14" x14ac:dyDescent="0.2">
      <c r="A2494" s="96">
        <v>360247</v>
      </c>
      <c r="B2494" s="97" t="s">
        <v>1430</v>
      </c>
      <c r="C2494" s="97" t="s">
        <v>1142</v>
      </c>
      <c r="D2494" s="96" t="s">
        <v>2596</v>
      </c>
      <c r="E2494" s="98">
        <v>145</v>
      </c>
      <c r="F2494" s="99">
        <v>0</v>
      </c>
      <c r="G2494" s="98">
        <v>145</v>
      </c>
      <c r="H2494" s="98">
        <v>413</v>
      </c>
      <c r="I2494" s="99">
        <v>0</v>
      </c>
      <c r="J2494" s="98">
        <v>413</v>
      </c>
      <c r="K2494" s="100">
        <v>0.35109000000000001</v>
      </c>
      <c r="M2494">
        <f t="shared" si="76"/>
        <v>0</v>
      </c>
      <c r="N2494">
        <f t="shared" si="77"/>
        <v>0</v>
      </c>
    </row>
    <row r="2495" spans="1:14" x14ac:dyDescent="0.2">
      <c r="A2495" s="96">
        <v>360253</v>
      </c>
      <c r="B2495" s="97" t="s">
        <v>168</v>
      </c>
      <c r="C2495" s="97" t="s">
        <v>1142</v>
      </c>
      <c r="D2495" s="96" t="s">
        <v>2597</v>
      </c>
      <c r="E2495" s="98">
        <v>243</v>
      </c>
      <c r="F2495" s="99">
        <v>0</v>
      </c>
      <c r="G2495" s="98">
        <v>243</v>
      </c>
      <c r="H2495" s="98">
        <v>8072</v>
      </c>
      <c r="I2495" s="99">
        <v>0</v>
      </c>
      <c r="J2495" s="98">
        <v>8072</v>
      </c>
      <c r="K2495" s="100">
        <v>3.0099999999999998E-2</v>
      </c>
      <c r="M2495">
        <f t="shared" si="76"/>
        <v>0</v>
      </c>
      <c r="N2495">
        <f t="shared" si="77"/>
        <v>0</v>
      </c>
    </row>
    <row r="2496" spans="1:14" x14ac:dyDescent="0.2">
      <c r="A2496" s="96">
        <v>360259</v>
      </c>
      <c r="B2496" s="97" t="s">
        <v>1430</v>
      </c>
      <c r="C2496" s="97" t="s">
        <v>1142</v>
      </c>
      <c r="D2496" s="96" t="s">
        <v>2598</v>
      </c>
      <c r="E2496" s="98">
        <v>194</v>
      </c>
      <c r="F2496" s="99">
        <v>0</v>
      </c>
      <c r="G2496" s="98">
        <v>194</v>
      </c>
      <c r="H2496" s="98">
        <v>4918</v>
      </c>
      <c r="I2496" s="99">
        <v>39</v>
      </c>
      <c r="J2496" s="98">
        <v>4957</v>
      </c>
      <c r="K2496" s="100">
        <v>3.9140000000000001E-2</v>
      </c>
      <c r="M2496">
        <f t="shared" si="76"/>
        <v>0</v>
      </c>
      <c r="N2496">
        <f t="shared" si="77"/>
        <v>7.8676618922735534E-3</v>
      </c>
    </row>
    <row r="2497" spans="1:14" x14ac:dyDescent="0.2">
      <c r="A2497" s="96">
        <v>360261</v>
      </c>
      <c r="B2497" s="97" t="s">
        <v>1430</v>
      </c>
      <c r="C2497" s="97" t="s">
        <v>1142</v>
      </c>
      <c r="D2497" s="96" t="s">
        <v>2599</v>
      </c>
      <c r="E2497" s="98">
        <v>1</v>
      </c>
      <c r="F2497" s="99">
        <v>0</v>
      </c>
      <c r="G2497" s="98">
        <v>1</v>
      </c>
      <c r="H2497" s="98">
        <v>16</v>
      </c>
      <c r="I2497" s="99">
        <v>0</v>
      </c>
      <c r="J2497" s="98">
        <v>16</v>
      </c>
      <c r="K2497" s="100">
        <v>6.25E-2</v>
      </c>
      <c r="M2497">
        <f t="shared" si="76"/>
        <v>0</v>
      </c>
      <c r="N2497">
        <f t="shared" si="77"/>
        <v>0</v>
      </c>
    </row>
    <row r="2498" spans="1:14" x14ac:dyDescent="0.2">
      <c r="A2498" s="96">
        <v>360262</v>
      </c>
      <c r="B2498" s="97" t="s">
        <v>1430</v>
      </c>
      <c r="C2498" s="97" t="s">
        <v>1142</v>
      </c>
      <c r="D2498" s="96" t="s">
        <v>2600</v>
      </c>
      <c r="E2498" s="98">
        <v>948</v>
      </c>
      <c r="F2498" s="99">
        <v>0</v>
      </c>
      <c r="G2498" s="98">
        <v>948</v>
      </c>
      <c r="H2498" s="98">
        <v>11656</v>
      </c>
      <c r="I2498" s="99">
        <v>0</v>
      </c>
      <c r="J2498" s="98">
        <v>11656</v>
      </c>
      <c r="K2498" s="100">
        <v>8.133E-2</v>
      </c>
      <c r="M2498">
        <f t="shared" si="76"/>
        <v>0</v>
      </c>
      <c r="N2498">
        <f t="shared" si="77"/>
        <v>0</v>
      </c>
    </row>
    <row r="2499" spans="1:14" x14ac:dyDescent="0.2">
      <c r="A2499" s="96">
        <v>360263</v>
      </c>
      <c r="B2499" s="97" t="s">
        <v>1430</v>
      </c>
      <c r="C2499" s="97" t="s">
        <v>1142</v>
      </c>
      <c r="D2499" s="96" t="s">
        <v>2601</v>
      </c>
      <c r="E2499" s="98">
        <v>18</v>
      </c>
      <c r="F2499" s="99">
        <v>0</v>
      </c>
      <c r="G2499" s="98">
        <v>18</v>
      </c>
      <c r="H2499" s="98">
        <v>712</v>
      </c>
      <c r="I2499" s="99">
        <v>0</v>
      </c>
      <c r="J2499" s="98">
        <v>712</v>
      </c>
      <c r="K2499" s="100">
        <v>2.528E-2</v>
      </c>
      <c r="M2499">
        <f t="shared" si="76"/>
        <v>0</v>
      </c>
      <c r="N2499">
        <f t="shared" si="77"/>
        <v>0</v>
      </c>
    </row>
    <row r="2500" spans="1:14" x14ac:dyDescent="0.2">
      <c r="A2500" s="96">
        <v>360266</v>
      </c>
      <c r="B2500" s="97" t="s">
        <v>1430</v>
      </c>
      <c r="C2500" s="97" t="s">
        <v>1142</v>
      </c>
      <c r="D2500" s="96" t="s">
        <v>2602</v>
      </c>
      <c r="E2500" s="98">
        <v>79</v>
      </c>
      <c r="F2500" s="99">
        <v>0</v>
      </c>
      <c r="G2500" s="98">
        <v>79</v>
      </c>
      <c r="H2500" s="98">
        <v>3318</v>
      </c>
      <c r="I2500" s="99">
        <v>0</v>
      </c>
      <c r="J2500" s="98">
        <v>3318</v>
      </c>
      <c r="K2500" s="100">
        <v>2.3810000000000001E-2</v>
      </c>
      <c r="M2500">
        <f t="shared" ref="M2500:M2563" si="78">F2500/G2500</f>
        <v>0</v>
      </c>
      <c r="N2500">
        <f t="shared" ref="N2500:N2563" si="79">I2500/J2500</f>
        <v>0</v>
      </c>
    </row>
    <row r="2501" spans="1:14" x14ac:dyDescent="0.2">
      <c r="A2501" s="96">
        <v>360269</v>
      </c>
      <c r="B2501" s="97" t="s">
        <v>1430</v>
      </c>
      <c r="C2501" s="97" t="s">
        <v>1142</v>
      </c>
      <c r="D2501" s="96" t="s">
        <v>2603</v>
      </c>
      <c r="E2501" s="98">
        <v>6</v>
      </c>
      <c r="F2501" s="99">
        <v>0</v>
      </c>
      <c r="G2501" s="98">
        <v>6</v>
      </c>
      <c r="H2501" s="98">
        <v>209</v>
      </c>
      <c r="I2501" s="99">
        <v>0</v>
      </c>
      <c r="J2501" s="98">
        <v>209</v>
      </c>
      <c r="K2501" s="100">
        <v>2.8709999999999999E-2</v>
      </c>
      <c r="M2501">
        <f t="shared" si="78"/>
        <v>0</v>
      </c>
      <c r="N2501">
        <f t="shared" si="79"/>
        <v>0</v>
      </c>
    </row>
    <row r="2502" spans="1:14" x14ac:dyDescent="0.2">
      <c r="A2502" s="96">
        <v>360270</v>
      </c>
      <c r="B2502" s="97" t="s">
        <v>1430</v>
      </c>
      <c r="C2502" s="97" t="s">
        <v>1142</v>
      </c>
      <c r="D2502" s="96" t="s">
        <v>2604</v>
      </c>
      <c r="E2502" s="98">
        <v>99</v>
      </c>
      <c r="F2502" s="99">
        <v>0</v>
      </c>
      <c r="G2502" s="98">
        <v>99</v>
      </c>
      <c r="H2502" s="98">
        <v>3369</v>
      </c>
      <c r="I2502" s="99">
        <v>0</v>
      </c>
      <c r="J2502" s="98">
        <v>3369</v>
      </c>
      <c r="K2502" s="100">
        <v>2.9389999999999999E-2</v>
      </c>
      <c r="M2502">
        <f t="shared" si="78"/>
        <v>0</v>
      </c>
      <c r="N2502">
        <f t="shared" si="79"/>
        <v>0</v>
      </c>
    </row>
    <row r="2503" spans="1:14" x14ac:dyDescent="0.2">
      <c r="A2503" s="96">
        <v>360271</v>
      </c>
      <c r="B2503" s="97" t="s">
        <v>1430</v>
      </c>
      <c r="C2503" s="97" t="s">
        <v>1142</v>
      </c>
      <c r="D2503" s="96" t="s">
        <v>2605</v>
      </c>
      <c r="E2503" s="98">
        <v>0</v>
      </c>
      <c r="F2503" s="99">
        <v>0</v>
      </c>
      <c r="G2503" s="98">
        <v>0</v>
      </c>
      <c r="H2503" s="98">
        <v>2</v>
      </c>
      <c r="I2503" s="99">
        <v>0</v>
      </c>
      <c r="J2503" s="98">
        <v>2</v>
      </c>
      <c r="K2503" s="100">
        <v>0</v>
      </c>
      <c r="M2503" t="e">
        <f t="shared" si="78"/>
        <v>#DIV/0!</v>
      </c>
      <c r="N2503">
        <f t="shared" si="79"/>
        <v>0</v>
      </c>
    </row>
    <row r="2504" spans="1:14" x14ac:dyDescent="0.2">
      <c r="A2504" s="96">
        <v>360274</v>
      </c>
      <c r="B2504" s="97" t="s">
        <v>1430</v>
      </c>
      <c r="C2504" s="97" t="s">
        <v>1142</v>
      </c>
      <c r="D2504" s="96" t="s">
        <v>2606</v>
      </c>
      <c r="E2504" s="98">
        <v>7</v>
      </c>
      <c r="F2504" s="99">
        <v>0</v>
      </c>
      <c r="G2504" s="98">
        <v>7</v>
      </c>
      <c r="H2504" s="98">
        <v>109</v>
      </c>
      <c r="I2504" s="99">
        <v>0</v>
      </c>
      <c r="J2504" s="98">
        <v>109</v>
      </c>
      <c r="K2504" s="100">
        <v>6.4219999999999999E-2</v>
      </c>
      <c r="M2504">
        <f t="shared" si="78"/>
        <v>0</v>
      </c>
      <c r="N2504">
        <f t="shared" si="79"/>
        <v>0</v>
      </c>
    </row>
    <row r="2505" spans="1:14" x14ac:dyDescent="0.2">
      <c r="A2505" s="96">
        <v>360275</v>
      </c>
      <c r="B2505" s="97" t="s">
        <v>1430</v>
      </c>
      <c r="C2505" s="97" t="s">
        <v>1142</v>
      </c>
      <c r="D2505" s="96" t="s">
        <v>2607</v>
      </c>
      <c r="E2505" s="98">
        <v>3</v>
      </c>
      <c r="F2505" s="99">
        <v>0</v>
      </c>
      <c r="G2505" s="98">
        <v>3</v>
      </c>
      <c r="H2505" s="98">
        <v>275</v>
      </c>
      <c r="I2505" s="99">
        <v>0</v>
      </c>
      <c r="J2505" s="98">
        <v>275</v>
      </c>
      <c r="K2505" s="100">
        <v>1.091E-2</v>
      </c>
      <c r="M2505">
        <f t="shared" si="78"/>
        <v>0</v>
      </c>
      <c r="N2505">
        <f t="shared" si="79"/>
        <v>0</v>
      </c>
    </row>
    <row r="2506" spans="1:14" x14ac:dyDescent="0.2">
      <c r="A2506" s="96">
        <v>360276</v>
      </c>
      <c r="B2506" s="97" t="s">
        <v>1430</v>
      </c>
      <c r="C2506" s="97" t="s">
        <v>1142</v>
      </c>
      <c r="D2506" s="96" t="s">
        <v>2608</v>
      </c>
      <c r="E2506" s="98">
        <v>47</v>
      </c>
      <c r="F2506" s="99">
        <v>0</v>
      </c>
      <c r="G2506" s="98">
        <v>47</v>
      </c>
      <c r="H2506" s="98">
        <v>1299</v>
      </c>
      <c r="I2506" s="99">
        <v>0</v>
      </c>
      <c r="J2506" s="98">
        <v>1299</v>
      </c>
      <c r="K2506" s="100">
        <v>3.6179999999999997E-2</v>
      </c>
      <c r="M2506">
        <f t="shared" si="78"/>
        <v>0</v>
      </c>
      <c r="N2506">
        <f t="shared" si="79"/>
        <v>0</v>
      </c>
    </row>
    <row r="2507" spans="1:14" x14ac:dyDescent="0.2">
      <c r="A2507" s="96">
        <v>370001</v>
      </c>
      <c r="B2507" s="97" t="s">
        <v>2609</v>
      </c>
      <c r="C2507" s="97" t="s">
        <v>348</v>
      </c>
      <c r="D2507" s="96" t="s">
        <v>2610</v>
      </c>
      <c r="E2507" s="98">
        <v>3963</v>
      </c>
      <c r="F2507" s="99">
        <v>27</v>
      </c>
      <c r="G2507" s="98">
        <v>3990</v>
      </c>
      <c r="H2507" s="98">
        <v>27753</v>
      </c>
      <c r="I2507" s="99">
        <v>1591</v>
      </c>
      <c r="J2507" s="98">
        <v>29344</v>
      </c>
      <c r="K2507" s="100">
        <v>0.13597000000000001</v>
      </c>
      <c r="M2507">
        <f t="shared" si="78"/>
        <v>6.7669172932330827E-3</v>
      </c>
      <c r="N2507">
        <f t="shared" si="79"/>
        <v>5.4218920392584517E-2</v>
      </c>
    </row>
    <row r="2508" spans="1:14" x14ac:dyDescent="0.2">
      <c r="A2508" s="96">
        <v>370002</v>
      </c>
      <c r="B2508" s="97" t="s">
        <v>2609</v>
      </c>
      <c r="C2508" s="97" t="s">
        <v>348</v>
      </c>
      <c r="D2508" s="96" t="s">
        <v>2611</v>
      </c>
      <c r="E2508" s="98">
        <v>68</v>
      </c>
      <c r="F2508" s="99">
        <v>0</v>
      </c>
      <c r="G2508" s="98">
        <v>68</v>
      </c>
      <c r="H2508" s="98">
        <v>3262</v>
      </c>
      <c r="I2508" s="99">
        <v>0</v>
      </c>
      <c r="J2508" s="98">
        <v>3262</v>
      </c>
      <c r="K2508" s="100">
        <v>2.085E-2</v>
      </c>
      <c r="M2508">
        <f t="shared" si="78"/>
        <v>0</v>
      </c>
      <c r="N2508">
        <f t="shared" si="79"/>
        <v>0</v>
      </c>
    </row>
    <row r="2509" spans="1:14" x14ac:dyDescent="0.2">
      <c r="A2509" s="96">
        <v>370004</v>
      </c>
      <c r="B2509" s="97" t="s">
        <v>2609</v>
      </c>
      <c r="C2509" s="97" t="s">
        <v>348</v>
      </c>
      <c r="D2509" s="96" t="s">
        <v>2612</v>
      </c>
      <c r="E2509" s="98">
        <v>637</v>
      </c>
      <c r="F2509" s="99">
        <v>13</v>
      </c>
      <c r="G2509" s="98">
        <v>650</v>
      </c>
      <c r="H2509" s="98">
        <v>6578</v>
      </c>
      <c r="I2509" s="99">
        <v>202</v>
      </c>
      <c r="J2509" s="98">
        <v>6780</v>
      </c>
      <c r="K2509" s="100">
        <v>9.5869999999999997E-2</v>
      </c>
      <c r="M2509">
        <f t="shared" si="78"/>
        <v>0.02</v>
      </c>
      <c r="N2509">
        <f t="shared" si="79"/>
        <v>2.9793510324483775E-2</v>
      </c>
    </row>
    <row r="2510" spans="1:14" x14ac:dyDescent="0.2">
      <c r="A2510" s="96">
        <v>370006</v>
      </c>
      <c r="B2510" s="97" t="s">
        <v>2609</v>
      </c>
      <c r="C2510" s="97" t="s">
        <v>348</v>
      </c>
      <c r="D2510" s="96" t="s">
        <v>2613</v>
      </c>
      <c r="E2510" s="98">
        <v>234</v>
      </c>
      <c r="F2510" s="99">
        <v>0</v>
      </c>
      <c r="G2510" s="98">
        <v>234</v>
      </c>
      <c r="H2510" s="98">
        <v>6411</v>
      </c>
      <c r="I2510" s="99">
        <v>210</v>
      </c>
      <c r="J2510" s="98">
        <v>6621</v>
      </c>
      <c r="K2510" s="100">
        <v>3.5340000000000003E-2</v>
      </c>
      <c r="M2510">
        <f t="shared" si="78"/>
        <v>0</v>
      </c>
      <c r="N2510">
        <f t="shared" si="79"/>
        <v>3.1717263253285E-2</v>
      </c>
    </row>
    <row r="2511" spans="1:14" x14ac:dyDescent="0.2">
      <c r="A2511" s="96">
        <v>370007</v>
      </c>
      <c r="B2511" s="97" t="s">
        <v>2609</v>
      </c>
      <c r="C2511" s="97" t="s">
        <v>348</v>
      </c>
      <c r="D2511" s="96" t="s">
        <v>2614</v>
      </c>
      <c r="E2511" s="98">
        <v>57</v>
      </c>
      <c r="F2511" s="99">
        <v>0</v>
      </c>
      <c r="G2511" s="98">
        <v>57</v>
      </c>
      <c r="H2511" s="98">
        <v>1334</v>
      </c>
      <c r="I2511" s="99">
        <v>0</v>
      </c>
      <c r="J2511" s="98">
        <v>1334</v>
      </c>
      <c r="K2511" s="100">
        <v>4.2729999999999997E-2</v>
      </c>
      <c r="M2511">
        <f t="shared" si="78"/>
        <v>0</v>
      </c>
      <c r="N2511">
        <f t="shared" si="79"/>
        <v>0</v>
      </c>
    </row>
    <row r="2512" spans="1:14" x14ac:dyDescent="0.2">
      <c r="A2512" s="96">
        <v>370008</v>
      </c>
      <c r="B2512" s="97" t="s">
        <v>2609</v>
      </c>
      <c r="C2512" s="97" t="s">
        <v>348</v>
      </c>
      <c r="D2512" s="96" t="s">
        <v>2615</v>
      </c>
      <c r="E2512" s="98">
        <v>1989</v>
      </c>
      <c r="F2512" s="99">
        <v>0</v>
      </c>
      <c r="G2512" s="98">
        <v>1989</v>
      </c>
      <c r="H2512" s="98">
        <v>38856</v>
      </c>
      <c r="I2512" s="99">
        <v>0</v>
      </c>
      <c r="J2512" s="98">
        <v>38856</v>
      </c>
      <c r="K2512" s="100">
        <v>5.1189999999999999E-2</v>
      </c>
      <c r="M2512">
        <f t="shared" si="78"/>
        <v>0</v>
      </c>
      <c r="N2512">
        <f t="shared" si="79"/>
        <v>0</v>
      </c>
    </row>
    <row r="2513" spans="1:14" x14ac:dyDescent="0.2">
      <c r="A2513" s="96">
        <v>370011</v>
      </c>
      <c r="B2513" s="97" t="s">
        <v>2609</v>
      </c>
      <c r="C2513" s="97" t="s">
        <v>348</v>
      </c>
      <c r="D2513" s="96" t="s">
        <v>1282</v>
      </c>
      <c r="E2513" s="98">
        <v>209</v>
      </c>
      <c r="F2513" s="99">
        <v>0</v>
      </c>
      <c r="G2513" s="98">
        <v>209</v>
      </c>
      <c r="H2513" s="98">
        <v>2537</v>
      </c>
      <c r="I2513" s="99">
        <v>0</v>
      </c>
      <c r="J2513" s="98">
        <v>2537</v>
      </c>
      <c r="K2513" s="100">
        <v>8.2379999999999995E-2</v>
      </c>
      <c r="M2513">
        <f t="shared" si="78"/>
        <v>0</v>
      </c>
      <c r="N2513">
        <f t="shared" si="79"/>
        <v>0</v>
      </c>
    </row>
    <row r="2514" spans="1:14" x14ac:dyDescent="0.2">
      <c r="A2514" s="96">
        <v>370013</v>
      </c>
      <c r="B2514" s="97" t="s">
        <v>2609</v>
      </c>
      <c r="C2514" s="97" t="s">
        <v>348</v>
      </c>
      <c r="D2514" s="96" t="s">
        <v>2616</v>
      </c>
      <c r="E2514" s="98">
        <v>1029</v>
      </c>
      <c r="F2514" s="99">
        <v>84</v>
      </c>
      <c r="G2514" s="98">
        <v>1113</v>
      </c>
      <c r="H2514" s="98">
        <v>33236</v>
      </c>
      <c r="I2514" s="99">
        <v>883</v>
      </c>
      <c r="J2514" s="98">
        <v>34119</v>
      </c>
      <c r="K2514" s="100">
        <v>3.2620000000000003E-2</v>
      </c>
      <c r="M2514">
        <f t="shared" si="78"/>
        <v>7.5471698113207544E-2</v>
      </c>
      <c r="N2514">
        <f t="shared" si="79"/>
        <v>2.5880008206571117E-2</v>
      </c>
    </row>
    <row r="2515" spans="1:14" x14ac:dyDescent="0.2">
      <c r="A2515" s="96">
        <v>370014</v>
      </c>
      <c r="B2515" s="97" t="s">
        <v>168</v>
      </c>
      <c r="C2515" s="97" t="s">
        <v>348</v>
      </c>
      <c r="D2515" s="96" t="s">
        <v>2617</v>
      </c>
      <c r="E2515" s="98">
        <v>3212</v>
      </c>
      <c r="F2515" s="99">
        <v>0</v>
      </c>
      <c r="G2515" s="98">
        <v>3212</v>
      </c>
      <c r="H2515" s="98">
        <v>18133</v>
      </c>
      <c r="I2515" s="99">
        <v>62</v>
      </c>
      <c r="J2515" s="98">
        <v>18195</v>
      </c>
      <c r="K2515" s="100">
        <v>0.17652999999999999</v>
      </c>
      <c r="M2515">
        <f t="shared" si="78"/>
        <v>0</v>
      </c>
      <c r="N2515">
        <f t="shared" si="79"/>
        <v>3.4075295410827149E-3</v>
      </c>
    </row>
    <row r="2516" spans="1:14" x14ac:dyDescent="0.2">
      <c r="A2516" s="96">
        <v>370015</v>
      </c>
      <c r="B2516" s="97" t="s">
        <v>2609</v>
      </c>
      <c r="C2516" s="97" t="s">
        <v>348</v>
      </c>
      <c r="D2516" s="96" t="s">
        <v>2618</v>
      </c>
      <c r="E2516" s="98">
        <v>113</v>
      </c>
      <c r="F2516" s="99">
        <v>0</v>
      </c>
      <c r="G2516" s="98">
        <v>113</v>
      </c>
      <c r="H2516" s="98">
        <v>1985</v>
      </c>
      <c r="I2516" s="99">
        <v>48</v>
      </c>
      <c r="J2516" s="98">
        <v>2033</v>
      </c>
      <c r="K2516" s="100">
        <v>5.5579999999999997E-2</v>
      </c>
      <c r="M2516">
        <f t="shared" si="78"/>
        <v>0</v>
      </c>
      <c r="N2516">
        <f t="shared" si="79"/>
        <v>2.3610427939006393E-2</v>
      </c>
    </row>
    <row r="2517" spans="1:14" x14ac:dyDescent="0.2">
      <c r="A2517" s="96">
        <v>370016</v>
      </c>
      <c r="B2517" s="97" t="s">
        <v>2609</v>
      </c>
      <c r="C2517" s="97" t="s">
        <v>348</v>
      </c>
      <c r="D2517" s="96" t="s">
        <v>2619</v>
      </c>
      <c r="E2517" s="98">
        <v>441</v>
      </c>
      <c r="F2517" s="99">
        <v>0</v>
      </c>
      <c r="G2517" s="98">
        <v>441</v>
      </c>
      <c r="H2517" s="98">
        <v>8872</v>
      </c>
      <c r="I2517" s="99">
        <v>17</v>
      </c>
      <c r="J2517" s="98">
        <v>8889</v>
      </c>
      <c r="K2517" s="100">
        <v>4.9610000000000001E-2</v>
      </c>
      <c r="M2517">
        <f t="shared" si="78"/>
        <v>0</v>
      </c>
      <c r="N2517">
        <f t="shared" si="79"/>
        <v>1.9124760940488245E-3</v>
      </c>
    </row>
    <row r="2518" spans="1:14" x14ac:dyDescent="0.2">
      <c r="A2518" s="96">
        <v>370018</v>
      </c>
      <c r="B2518" s="97" t="s">
        <v>2609</v>
      </c>
      <c r="C2518" s="97" t="s">
        <v>348</v>
      </c>
      <c r="D2518" s="96" t="s">
        <v>2620</v>
      </c>
      <c r="E2518" s="98">
        <v>365</v>
      </c>
      <c r="F2518" s="99">
        <v>0</v>
      </c>
      <c r="G2518" s="98">
        <v>365</v>
      </c>
      <c r="H2518" s="98">
        <v>14017</v>
      </c>
      <c r="I2518" s="99">
        <v>0</v>
      </c>
      <c r="J2518" s="98">
        <v>14017</v>
      </c>
      <c r="K2518" s="100">
        <v>2.6040000000000001E-2</v>
      </c>
      <c r="M2518">
        <f t="shared" si="78"/>
        <v>0</v>
      </c>
      <c r="N2518">
        <f t="shared" si="79"/>
        <v>0</v>
      </c>
    </row>
    <row r="2519" spans="1:14" x14ac:dyDescent="0.2">
      <c r="A2519" s="96">
        <v>370019</v>
      </c>
      <c r="B2519" s="97" t="s">
        <v>2609</v>
      </c>
      <c r="C2519" s="97" t="s">
        <v>348</v>
      </c>
      <c r="D2519" s="96" t="s">
        <v>2040</v>
      </c>
      <c r="E2519" s="98">
        <v>383</v>
      </c>
      <c r="F2519" s="99">
        <v>0</v>
      </c>
      <c r="G2519" s="98">
        <v>383</v>
      </c>
      <c r="H2519" s="98">
        <v>4611</v>
      </c>
      <c r="I2519" s="99">
        <v>7</v>
      </c>
      <c r="J2519" s="98">
        <v>4618</v>
      </c>
      <c r="K2519" s="100">
        <v>8.294E-2</v>
      </c>
      <c r="M2519">
        <f t="shared" si="78"/>
        <v>0</v>
      </c>
      <c r="N2519">
        <f t="shared" si="79"/>
        <v>1.5158077089649198E-3</v>
      </c>
    </row>
    <row r="2520" spans="1:14" x14ac:dyDescent="0.2">
      <c r="A2520" s="96">
        <v>370020</v>
      </c>
      <c r="B2520" s="97" t="s">
        <v>272</v>
      </c>
      <c r="C2520" s="97" t="s">
        <v>348</v>
      </c>
      <c r="D2520" s="96" t="s">
        <v>2621</v>
      </c>
      <c r="E2520" s="98">
        <v>856</v>
      </c>
      <c r="F2520" s="99">
        <v>0</v>
      </c>
      <c r="G2520" s="98">
        <v>856</v>
      </c>
      <c r="H2520" s="98">
        <v>10371</v>
      </c>
      <c r="I2520" s="99">
        <v>0</v>
      </c>
      <c r="J2520" s="98">
        <v>10371</v>
      </c>
      <c r="K2520" s="100">
        <v>8.2540000000000002E-2</v>
      </c>
      <c r="M2520">
        <f t="shared" si="78"/>
        <v>0</v>
      </c>
      <c r="N2520">
        <f t="shared" si="79"/>
        <v>0</v>
      </c>
    </row>
    <row r="2521" spans="1:14" x14ac:dyDescent="0.2">
      <c r="A2521" s="96">
        <v>370022</v>
      </c>
      <c r="B2521" s="97" t="s">
        <v>2609</v>
      </c>
      <c r="C2521" s="97" t="s">
        <v>348</v>
      </c>
      <c r="D2521" s="96" t="s">
        <v>2622</v>
      </c>
      <c r="E2521" s="98">
        <v>901</v>
      </c>
      <c r="F2521" s="99">
        <v>0</v>
      </c>
      <c r="G2521" s="98">
        <v>901</v>
      </c>
      <c r="H2521" s="98">
        <v>9149</v>
      </c>
      <c r="I2521" s="99">
        <v>0</v>
      </c>
      <c r="J2521" s="98">
        <v>9149</v>
      </c>
      <c r="K2521" s="100">
        <v>9.8479999999999998E-2</v>
      </c>
      <c r="M2521">
        <f t="shared" si="78"/>
        <v>0</v>
      </c>
      <c r="N2521">
        <f t="shared" si="79"/>
        <v>0</v>
      </c>
    </row>
    <row r="2522" spans="1:14" x14ac:dyDescent="0.2">
      <c r="A2522" s="96">
        <v>370023</v>
      </c>
      <c r="B2522" s="97" t="s">
        <v>2609</v>
      </c>
      <c r="C2522" s="97" t="s">
        <v>348</v>
      </c>
      <c r="D2522" s="96" t="s">
        <v>2623</v>
      </c>
      <c r="E2522" s="98">
        <v>401</v>
      </c>
      <c r="F2522" s="99">
        <v>28</v>
      </c>
      <c r="G2522" s="98">
        <v>429</v>
      </c>
      <c r="H2522" s="98">
        <v>8655</v>
      </c>
      <c r="I2522" s="99">
        <v>379</v>
      </c>
      <c r="J2522" s="98">
        <v>9034</v>
      </c>
      <c r="K2522" s="100">
        <v>4.7489999999999997E-2</v>
      </c>
      <c r="M2522">
        <f t="shared" si="78"/>
        <v>6.5268065268065265E-2</v>
      </c>
      <c r="N2522">
        <f t="shared" si="79"/>
        <v>4.1952623422625637E-2</v>
      </c>
    </row>
    <row r="2523" spans="1:14" x14ac:dyDescent="0.2">
      <c r="A2523" s="96">
        <v>370025</v>
      </c>
      <c r="B2523" s="97" t="s">
        <v>2609</v>
      </c>
      <c r="C2523" s="97" t="s">
        <v>348</v>
      </c>
      <c r="D2523" s="96" t="s">
        <v>2624</v>
      </c>
      <c r="E2523" s="98">
        <v>2633</v>
      </c>
      <c r="F2523" s="99">
        <v>0</v>
      </c>
      <c r="G2523" s="98">
        <v>2633</v>
      </c>
      <c r="H2523" s="98">
        <v>25896</v>
      </c>
      <c r="I2523" s="99">
        <v>0</v>
      </c>
      <c r="J2523" s="98">
        <v>25896</v>
      </c>
      <c r="K2523" s="100">
        <v>0.10168000000000001</v>
      </c>
      <c r="M2523">
        <f t="shared" si="78"/>
        <v>0</v>
      </c>
      <c r="N2523">
        <f t="shared" si="79"/>
        <v>0</v>
      </c>
    </row>
    <row r="2524" spans="1:14" x14ac:dyDescent="0.2">
      <c r="A2524" s="96">
        <v>370026</v>
      </c>
      <c r="B2524" s="97" t="s">
        <v>168</v>
      </c>
      <c r="C2524" s="97" t="s">
        <v>348</v>
      </c>
      <c r="D2524" s="96" t="s">
        <v>2625</v>
      </c>
      <c r="E2524" s="98">
        <v>388</v>
      </c>
      <c r="F2524" s="99">
        <v>0</v>
      </c>
      <c r="G2524" s="98">
        <v>388</v>
      </c>
      <c r="H2524" s="98">
        <v>16892</v>
      </c>
      <c r="I2524" s="99">
        <v>1</v>
      </c>
      <c r="J2524" s="98">
        <v>16893</v>
      </c>
      <c r="K2524" s="100">
        <v>2.2970000000000001E-2</v>
      </c>
      <c r="M2524">
        <f t="shared" si="78"/>
        <v>0</v>
      </c>
      <c r="N2524">
        <f t="shared" si="79"/>
        <v>5.91961167347422E-5</v>
      </c>
    </row>
    <row r="2525" spans="1:14" x14ac:dyDescent="0.2">
      <c r="A2525" s="96">
        <v>370028</v>
      </c>
      <c r="B2525" s="97" t="s">
        <v>2609</v>
      </c>
      <c r="C2525" s="97" t="s">
        <v>348</v>
      </c>
      <c r="D2525" s="96" t="s">
        <v>2626</v>
      </c>
      <c r="E2525" s="98">
        <v>2951</v>
      </c>
      <c r="F2525" s="99">
        <v>106</v>
      </c>
      <c r="G2525" s="98">
        <v>3057</v>
      </c>
      <c r="H2525" s="98">
        <v>53401</v>
      </c>
      <c r="I2525" s="99">
        <v>6032</v>
      </c>
      <c r="J2525" s="98">
        <v>59433</v>
      </c>
      <c r="K2525" s="100">
        <v>5.144E-2</v>
      </c>
      <c r="M2525">
        <f t="shared" si="78"/>
        <v>3.4674517500817792E-2</v>
      </c>
      <c r="N2525">
        <f t="shared" si="79"/>
        <v>0.10149243686167617</v>
      </c>
    </row>
    <row r="2526" spans="1:14" x14ac:dyDescent="0.2">
      <c r="A2526" s="96">
        <v>370029</v>
      </c>
      <c r="B2526" s="97" t="s">
        <v>168</v>
      </c>
      <c r="C2526" s="97" t="s">
        <v>348</v>
      </c>
      <c r="D2526" s="96" t="s">
        <v>2627</v>
      </c>
      <c r="E2526" s="98">
        <v>142</v>
      </c>
      <c r="F2526" s="99">
        <v>0</v>
      </c>
      <c r="G2526" s="98">
        <v>142</v>
      </c>
      <c r="H2526" s="98">
        <v>2247</v>
      </c>
      <c r="I2526" s="99">
        <v>3</v>
      </c>
      <c r="J2526" s="98">
        <v>2250</v>
      </c>
      <c r="K2526" s="100">
        <v>6.3109999999999999E-2</v>
      </c>
      <c r="M2526">
        <f t="shared" si="78"/>
        <v>0</v>
      </c>
      <c r="N2526">
        <f t="shared" si="79"/>
        <v>1.3333333333333333E-3</v>
      </c>
    </row>
    <row r="2527" spans="1:14" x14ac:dyDescent="0.2">
      <c r="A2527" s="96">
        <v>370030</v>
      </c>
      <c r="B2527" s="97" t="s">
        <v>2609</v>
      </c>
      <c r="C2527" s="97" t="s">
        <v>348</v>
      </c>
      <c r="D2527" s="96" t="s">
        <v>2628</v>
      </c>
      <c r="E2527" s="98">
        <v>111</v>
      </c>
      <c r="F2527" s="99">
        <v>0</v>
      </c>
      <c r="G2527" s="98">
        <v>111</v>
      </c>
      <c r="H2527" s="98">
        <v>2229</v>
      </c>
      <c r="I2527" s="99">
        <v>10</v>
      </c>
      <c r="J2527" s="98">
        <v>2239</v>
      </c>
      <c r="K2527" s="100">
        <v>4.9579999999999999E-2</v>
      </c>
      <c r="M2527">
        <f t="shared" si="78"/>
        <v>0</v>
      </c>
      <c r="N2527">
        <f t="shared" si="79"/>
        <v>4.4662795891022775E-3</v>
      </c>
    </row>
    <row r="2528" spans="1:14" x14ac:dyDescent="0.2">
      <c r="A2528" s="96">
        <v>370032</v>
      </c>
      <c r="B2528" s="97" t="s">
        <v>2609</v>
      </c>
      <c r="C2528" s="97" t="s">
        <v>348</v>
      </c>
      <c r="D2528" s="96" t="s">
        <v>2506</v>
      </c>
      <c r="E2528" s="98">
        <v>631</v>
      </c>
      <c r="F2528" s="99">
        <v>5</v>
      </c>
      <c r="G2528" s="98">
        <v>636</v>
      </c>
      <c r="H2528" s="98">
        <v>20655</v>
      </c>
      <c r="I2528" s="99">
        <v>1397</v>
      </c>
      <c r="J2528" s="98">
        <v>22052</v>
      </c>
      <c r="K2528" s="100">
        <v>2.8840000000000001E-2</v>
      </c>
      <c r="M2528">
        <f t="shared" si="78"/>
        <v>7.8616352201257862E-3</v>
      </c>
      <c r="N2528">
        <f t="shared" si="79"/>
        <v>6.3350263014692543E-2</v>
      </c>
    </row>
    <row r="2529" spans="1:14" x14ac:dyDescent="0.2">
      <c r="A2529" s="96">
        <v>370034</v>
      </c>
      <c r="B2529" s="97" t="s">
        <v>2609</v>
      </c>
      <c r="C2529" s="97" t="s">
        <v>348</v>
      </c>
      <c r="D2529" s="96" t="s">
        <v>2629</v>
      </c>
      <c r="E2529" s="98">
        <v>1476</v>
      </c>
      <c r="F2529" s="99">
        <v>0</v>
      </c>
      <c r="G2529" s="98">
        <v>1476</v>
      </c>
      <c r="H2529" s="98">
        <v>14408</v>
      </c>
      <c r="I2529" s="99">
        <v>0</v>
      </c>
      <c r="J2529" s="98">
        <v>14408</v>
      </c>
      <c r="K2529" s="100">
        <v>0.10244</v>
      </c>
      <c r="M2529">
        <f t="shared" si="78"/>
        <v>0</v>
      </c>
      <c r="N2529">
        <f t="shared" si="79"/>
        <v>0</v>
      </c>
    </row>
    <row r="2530" spans="1:14" x14ac:dyDescent="0.2">
      <c r="A2530" s="96">
        <v>370036</v>
      </c>
      <c r="B2530" s="97" t="s">
        <v>2609</v>
      </c>
      <c r="C2530" s="97" t="s">
        <v>348</v>
      </c>
      <c r="D2530" s="96" t="s">
        <v>2630</v>
      </c>
      <c r="E2530" s="98">
        <v>196</v>
      </c>
      <c r="F2530" s="99">
        <v>0</v>
      </c>
      <c r="G2530" s="98">
        <v>196</v>
      </c>
      <c r="H2530" s="98">
        <v>2082</v>
      </c>
      <c r="I2530" s="99">
        <v>0</v>
      </c>
      <c r="J2530" s="98">
        <v>2082</v>
      </c>
      <c r="K2530" s="100">
        <v>9.4140000000000001E-2</v>
      </c>
      <c r="M2530">
        <f t="shared" si="78"/>
        <v>0</v>
      </c>
      <c r="N2530">
        <f t="shared" si="79"/>
        <v>0</v>
      </c>
    </row>
    <row r="2531" spans="1:14" x14ac:dyDescent="0.2">
      <c r="A2531" s="96">
        <v>370037</v>
      </c>
      <c r="B2531" s="97" t="s">
        <v>2609</v>
      </c>
      <c r="C2531" s="97" t="s">
        <v>348</v>
      </c>
      <c r="D2531" s="96" t="s">
        <v>2631</v>
      </c>
      <c r="E2531" s="98">
        <v>2873</v>
      </c>
      <c r="F2531" s="99">
        <v>140</v>
      </c>
      <c r="G2531" s="98">
        <v>3013</v>
      </c>
      <c r="H2531" s="98">
        <v>25337</v>
      </c>
      <c r="I2531" s="99">
        <v>5278</v>
      </c>
      <c r="J2531" s="98">
        <v>30615</v>
      </c>
      <c r="K2531" s="100">
        <v>9.8419999999999994E-2</v>
      </c>
      <c r="M2531">
        <f t="shared" si="78"/>
        <v>4.6465316959840693E-2</v>
      </c>
      <c r="N2531">
        <f t="shared" si="79"/>
        <v>0.17239915074309978</v>
      </c>
    </row>
    <row r="2532" spans="1:14" x14ac:dyDescent="0.2">
      <c r="A2532" s="96">
        <v>370039</v>
      </c>
      <c r="B2532" s="97" t="s">
        <v>168</v>
      </c>
      <c r="C2532" s="97" t="s">
        <v>348</v>
      </c>
      <c r="D2532" s="96" t="s">
        <v>2632</v>
      </c>
      <c r="E2532" s="98">
        <v>325</v>
      </c>
      <c r="F2532" s="99">
        <v>0</v>
      </c>
      <c r="G2532" s="98">
        <v>325</v>
      </c>
      <c r="H2532" s="98">
        <v>5103</v>
      </c>
      <c r="I2532" s="99">
        <v>0</v>
      </c>
      <c r="J2532" s="98">
        <v>5103</v>
      </c>
      <c r="K2532" s="100">
        <v>6.3689999999999997E-2</v>
      </c>
      <c r="M2532">
        <f t="shared" si="78"/>
        <v>0</v>
      </c>
      <c r="N2532">
        <f t="shared" si="79"/>
        <v>0</v>
      </c>
    </row>
    <row r="2533" spans="1:14" x14ac:dyDescent="0.2">
      <c r="A2533" s="96">
        <v>370040</v>
      </c>
      <c r="B2533" s="97" t="s">
        <v>2609</v>
      </c>
      <c r="C2533" s="97" t="s">
        <v>348</v>
      </c>
      <c r="D2533" s="96" t="s">
        <v>2633</v>
      </c>
      <c r="E2533" s="98">
        <v>1040</v>
      </c>
      <c r="F2533" s="99">
        <v>0</v>
      </c>
      <c r="G2533" s="98">
        <v>1040</v>
      </c>
      <c r="H2533" s="98">
        <v>6090</v>
      </c>
      <c r="I2533" s="99">
        <v>0</v>
      </c>
      <c r="J2533" s="98">
        <v>6090</v>
      </c>
      <c r="K2533" s="100">
        <v>0.17077000000000001</v>
      </c>
      <c r="M2533">
        <f t="shared" si="78"/>
        <v>0</v>
      </c>
      <c r="N2533">
        <f t="shared" si="79"/>
        <v>0</v>
      </c>
    </row>
    <row r="2534" spans="1:14" x14ac:dyDescent="0.2">
      <c r="A2534" s="96">
        <v>370041</v>
      </c>
      <c r="B2534" s="97" t="s">
        <v>2609</v>
      </c>
      <c r="C2534" s="97" t="s">
        <v>348</v>
      </c>
      <c r="D2534" s="96" t="s">
        <v>2634</v>
      </c>
      <c r="E2534" s="98">
        <v>43</v>
      </c>
      <c r="F2534" s="99">
        <v>0</v>
      </c>
      <c r="G2534" s="98">
        <v>43</v>
      </c>
      <c r="H2534" s="98">
        <v>777</v>
      </c>
      <c r="I2534" s="99">
        <v>0</v>
      </c>
      <c r="J2534" s="98">
        <v>777</v>
      </c>
      <c r="K2534" s="100">
        <v>5.534E-2</v>
      </c>
      <c r="M2534">
        <f t="shared" si="78"/>
        <v>0</v>
      </c>
      <c r="N2534">
        <f t="shared" si="79"/>
        <v>0</v>
      </c>
    </row>
    <row r="2535" spans="1:14" x14ac:dyDescent="0.2">
      <c r="A2535" s="96">
        <v>370047</v>
      </c>
      <c r="B2535" s="97" t="s">
        <v>2609</v>
      </c>
      <c r="C2535" s="97" t="s">
        <v>348</v>
      </c>
      <c r="D2535" s="96" t="s">
        <v>2635</v>
      </c>
      <c r="E2535" s="98">
        <v>2222</v>
      </c>
      <c r="F2535" s="99">
        <v>0</v>
      </c>
      <c r="G2535" s="98">
        <v>2222</v>
      </c>
      <c r="H2535" s="98">
        <v>22666</v>
      </c>
      <c r="I2535" s="99">
        <v>173</v>
      </c>
      <c r="J2535" s="98">
        <v>22839</v>
      </c>
      <c r="K2535" s="100">
        <v>9.7290000000000001E-2</v>
      </c>
      <c r="M2535">
        <f t="shared" si="78"/>
        <v>0</v>
      </c>
      <c r="N2535">
        <f t="shared" si="79"/>
        <v>7.5747624677087438E-3</v>
      </c>
    </row>
    <row r="2536" spans="1:14" x14ac:dyDescent="0.2">
      <c r="A2536" s="96">
        <v>370048</v>
      </c>
      <c r="B2536" s="97" t="s">
        <v>2609</v>
      </c>
      <c r="C2536" s="97" t="s">
        <v>348</v>
      </c>
      <c r="D2536" s="96" t="s">
        <v>2636</v>
      </c>
      <c r="E2536" s="98">
        <v>543</v>
      </c>
      <c r="F2536" s="99">
        <v>0</v>
      </c>
      <c r="G2536" s="98">
        <v>543</v>
      </c>
      <c r="H2536" s="98">
        <v>3157</v>
      </c>
      <c r="I2536" s="99">
        <v>0</v>
      </c>
      <c r="J2536" s="98">
        <v>3157</v>
      </c>
      <c r="K2536" s="100">
        <v>0.17199999999999999</v>
      </c>
      <c r="M2536">
        <f t="shared" si="78"/>
        <v>0</v>
      </c>
      <c r="N2536">
        <f t="shared" si="79"/>
        <v>0</v>
      </c>
    </row>
    <row r="2537" spans="1:14" x14ac:dyDescent="0.2">
      <c r="A2537" s="96">
        <v>370049</v>
      </c>
      <c r="B2537" s="97" t="s">
        <v>2609</v>
      </c>
      <c r="C2537" s="97" t="s">
        <v>348</v>
      </c>
      <c r="D2537" s="96" t="s">
        <v>2637</v>
      </c>
      <c r="E2537" s="98">
        <v>350</v>
      </c>
      <c r="F2537" s="99">
        <v>0</v>
      </c>
      <c r="G2537" s="98">
        <v>350</v>
      </c>
      <c r="H2537" s="98">
        <v>8325</v>
      </c>
      <c r="I2537" s="99">
        <v>0</v>
      </c>
      <c r="J2537" s="98">
        <v>8325</v>
      </c>
      <c r="K2537" s="100">
        <v>4.2040000000000001E-2</v>
      </c>
      <c r="M2537">
        <f t="shared" si="78"/>
        <v>0</v>
      </c>
      <c r="N2537">
        <f t="shared" si="79"/>
        <v>0</v>
      </c>
    </row>
    <row r="2538" spans="1:14" x14ac:dyDescent="0.2">
      <c r="A2538" s="96">
        <v>370051</v>
      </c>
      <c r="B2538" s="97" t="s">
        <v>2609</v>
      </c>
      <c r="C2538" s="97" t="s">
        <v>348</v>
      </c>
      <c r="D2538" s="96" t="s">
        <v>2638</v>
      </c>
      <c r="E2538" s="98">
        <v>277</v>
      </c>
      <c r="F2538" s="99">
        <v>0</v>
      </c>
      <c r="G2538" s="98">
        <v>277</v>
      </c>
      <c r="H2538" s="98">
        <v>1707</v>
      </c>
      <c r="I2538" s="99">
        <v>0</v>
      </c>
      <c r="J2538" s="98">
        <v>1707</v>
      </c>
      <c r="K2538" s="100">
        <v>0.16227</v>
      </c>
      <c r="M2538">
        <f t="shared" si="78"/>
        <v>0</v>
      </c>
      <c r="N2538">
        <f t="shared" si="79"/>
        <v>0</v>
      </c>
    </row>
    <row r="2539" spans="1:14" x14ac:dyDescent="0.2">
      <c r="A2539" s="96">
        <v>370054</v>
      </c>
      <c r="B2539" s="97" t="s">
        <v>2609</v>
      </c>
      <c r="C2539" s="97" t="s">
        <v>348</v>
      </c>
      <c r="D2539" s="96" t="s">
        <v>1052</v>
      </c>
      <c r="E2539" s="98">
        <v>282</v>
      </c>
      <c r="F2539" s="99">
        <v>0</v>
      </c>
      <c r="G2539" s="98">
        <v>282</v>
      </c>
      <c r="H2539" s="98">
        <v>5201</v>
      </c>
      <c r="I2539" s="99">
        <v>0</v>
      </c>
      <c r="J2539" s="98">
        <v>5201</v>
      </c>
      <c r="K2539" s="100">
        <v>5.4219999999999997E-2</v>
      </c>
      <c r="M2539">
        <f t="shared" si="78"/>
        <v>0</v>
      </c>
      <c r="N2539">
        <f t="shared" si="79"/>
        <v>0</v>
      </c>
    </row>
    <row r="2540" spans="1:14" x14ac:dyDescent="0.2">
      <c r="A2540" s="96">
        <v>370056</v>
      </c>
      <c r="B2540" s="97" t="s">
        <v>2609</v>
      </c>
      <c r="C2540" s="97" t="s">
        <v>348</v>
      </c>
      <c r="D2540" s="96" t="s">
        <v>2639</v>
      </c>
      <c r="E2540" s="98">
        <v>1450</v>
      </c>
      <c r="F2540" s="99">
        <v>0</v>
      </c>
      <c r="G2540" s="98">
        <v>1450</v>
      </c>
      <c r="H2540" s="98">
        <v>22666</v>
      </c>
      <c r="I2540" s="99">
        <v>0</v>
      </c>
      <c r="J2540" s="98">
        <v>22666</v>
      </c>
      <c r="K2540" s="100">
        <v>6.3969999999999999E-2</v>
      </c>
      <c r="M2540">
        <f t="shared" si="78"/>
        <v>0</v>
      </c>
      <c r="N2540">
        <f t="shared" si="79"/>
        <v>0</v>
      </c>
    </row>
    <row r="2541" spans="1:14" x14ac:dyDescent="0.2">
      <c r="A2541" s="96">
        <v>370057</v>
      </c>
      <c r="B2541" s="97" t="s">
        <v>2609</v>
      </c>
      <c r="C2541" s="97" t="s">
        <v>348</v>
      </c>
      <c r="D2541" s="96" t="s">
        <v>2640</v>
      </c>
      <c r="E2541" s="98">
        <v>211</v>
      </c>
      <c r="F2541" s="99">
        <v>0</v>
      </c>
      <c r="G2541" s="98">
        <v>211</v>
      </c>
      <c r="H2541" s="98">
        <v>2726</v>
      </c>
      <c r="I2541" s="99">
        <v>0</v>
      </c>
      <c r="J2541" s="98">
        <v>2726</v>
      </c>
      <c r="K2541" s="100">
        <v>7.7399999999999997E-2</v>
      </c>
      <c r="M2541">
        <f t="shared" si="78"/>
        <v>0</v>
      </c>
      <c r="N2541">
        <f t="shared" si="79"/>
        <v>0</v>
      </c>
    </row>
    <row r="2542" spans="1:14" x14ac:dyDescent="0.2">
      <c r="A2542" s="96">
        <v>370060</v>
      </c>
      <c r="B2542" s="97" t="s">
        <v>2609</v>
      </c>
      <c r="C2542" s="97" t="s">
        <v>348</v>
      </c>
      <c r="D2542" s="96" t="s">
        <v>2641</v>
      </c>
      <c r="E2542" s="98">
        <v>69</v>
      </c>
      <c r="F2542" s="99">
        <v>0</v>
      </c>
      <c r="G2542" s="98">
        <v>69</v>
      </c>
      <c r="H2542" s="98">
        <v>760</v>
      </c>
      <c r="I2542" s="99">
        <v>0</v>
      </c>
      <c r="J2542" s="98">
        <v>760</v>
      </c>
      <c r="K2542" s="100">
        <v>9.0789999999999996E-2</v>
      </c>
      <c r="M2542">
        <f t="shared" si="78"/>
        <v>0</v>
      </c>
      <c r="N2542">
        <f t="shared" si="79"/>
        <v>0</v>
      </c>
    </row>
    <row r="2543" spans="1:14" x14ac:dyDescent="0.2">
      <c r="A2543" s="96">
        <v>370065</v>
      </c>
      <c r="B2543" s="97" t="s">
        <v>2609</v>
      </c>
      <c r="C2543" s="97" t="s">
        <v>348</v>
      </c>
      <c r="D2543" s="96" t="s">
        <v>2642</v>
      </c>
      <c r="E2543" s="98">
        <v>332</v>
      </c>
      <c r="F2543" s="99">
        <v>0</v>
      </c>
      <c r="G2543" s="98">
        <v>332</v>
      </c>
      <c r="H2543" s="98">
        <v>3408</v>
      </c>
      <c r="I2543" s="99">
        <v>0</v>
      </c>
      <c r="J2543" s="98">
        <v>3408</v>
      </c>
      <c r="K2543" s="100">
        <v>9.7420000000000007E-2</v>
      </c>
      <c r="M2543">
        <f t="shared" si="78"/>
        <v>0</v>
      </c>
      <c r="N2543">
        <f t="shared" si="79"/>
        <v>0</v>
      </c>
    </row>
    <row r="2544" spans="1:14" x14ac:dyDescent="0.2">
      <c r="A2544" s="96">
        <v>370072</v>
      </c>
      <c r="B2544" s="97" t="s">
        <v>2609</v>
      </c>
      <c r="C2544" s="97" t="s">
        <v>348</v>
      </c>
      <c r="D2544" s="96" t="s">
        <v>2643</v>
      </c>
      <c r="E2544" s="98">
        <v>311</v>
      </c>
      <c r="F2544" s="99">
        <v>0</v>
      </c>
      <c r="G2544" s="98">
        <v>311</v>
      </c>
      <c r="H2544" s="98">
        <v>1522</v>
      </c>
      <c r="I2544" s="99">
        <v>0</v>
      </c>
      <c r="J2544" s="98">
        <v>1522</v>
      </c>
      <c r="K2544" s="100">
        <v>0.20433999999999999</v>
      </c>
      <c r="M2544">
        <f t="shared" si="78"/>
        <v>0</v>
      </c>
      <c r="N2544">
        <f t="shared" si="79"/>
        <v>0</v>
      </c>
    </row>
    <row r="2545" spans="1:14" x14ac:dyDescent="0.2">
      <c r="A2545" s="96">
        <v>370078</v>
      </c>
      <c r="B2545" s="97" t="s">
        <v>2609</v>
      </c>
      <c r="C2545" s="97" t="s">
        <v>348</v>
      </c>
      <c r="D2545" s="96" t="s">
        <v>2644</v>
      </c>
      <c r="E2545" s="98">
        <v>1801</v>
      </c>
      <c r="F2545" s="99">
        <v>83</v>
      </c>
      <c r="G2545" s="98">
        <v>1884</v>
      </c>
      <c r="H2545" s="98">
        <v>16883</v>
      </c>
      <c r="I2545" s="99">
        <v>1296</v>
      </c>
      <c r="J2545" s="98">
        <v>18179</v>
      </c>
      <c r="K2545" s="100">
        <v>0.10364</v>
      </c>
      <c r="M2545">
        <f t="shared" si="78"/>
        <v>4.4055201698513798E-2</v>
      </c>
      <c r="N2545">
        <f t="shared" si="79"/>
        <v>7.1291050112767484E-2</v>
      </c>
    </row>
    <row r="2546" spans="1:14" x14ac:dyDescent="0.2">
      <c r="A2546" s="96">
        <v>370080</v>
      </c>
      <c r="B2546" s="97" t="s">
        <v>2609</v>
      </c>
      <c r="C2546" s="97" t="s">
        <v>348</v>
      </c>
      <c r="D2546" s="96" t="s">
        <v>2645</v>
      </c>
      <c r="E2546" s="98">
        <v>22</v>
      </c>
      <c r="F2546" s="99">
        <v>0</v>
      </c>
      <c r="G2546" s="98">
        <v>22</v>
      </c>
      <c r="H2546" s="98">
        <v>1405</v>
      </c>
      <c r="I2546" s="99">
        <v>0</v>
      </c>
      <c r="J2546" s="98">
        <v>1405</v>
      </c>
      <c r="K2546" s="100">
        <v>1.566E-2</v>
      </c>
      <c r="M2546">
        <f t="shared" si="78"/>
        <v>0</v>
      </c>
      <c r="N2546">
        <f t="shared" si="79"/>
        <v>0</v>
      </c>
    </row>
    <row r="2547" spans="1:14" x14ac:dyDescent="0.2">
      <c r="A2547" s="96">
        <v>370083</v>
      </c>
      <c r="B2547" s="97" t="s">
        <v>2609</v>
      </c>
      <c r="C2547" s="97" t="s">
        <v>348</v>
      </c>
      <c r="D2547" s="96" t="s">
        <v>2646</v>
      </c>
      <c r="E2547" s="98">
        <v>342</v>
      </c>
      <c r="F2547" s="99">
        <v>0</v>
      </c>
      <c r="G2547" s="98">
        <v>342</v>
      </c>
      <c r="H2547" s="98">
        <v>2247</v>
      </c>
      <c r="I2547" s="99">
        <v>0</v>
      </c>
      <c r="J2547" s="98">
        <v>2247</v>
      </c>
      <c r="K2547" s="100">
        <v>0.1522</v>
      </c>
      <c r="M2547">
        <f t="shared" si="78"/>
        <v>0</v>
      </c>
      <c r="N2547">
        <f t="shared" si="79"/>
        <v>0</v>
      </c>
    </row>
    <row r="2548" spans="1:14" x14ac:dyDescent="0.2">
      <c r="A2548" s="96">
        <v>370084</v>
      </c>
      <c r="B2548" s="97" t="s">
        <v>2609</v>
      </c>
      <c r="C2548" s="97" t="s">
        <v>348</v>
      </c>
      <c r="D2548" s="96" t="s">
        <v>2647</v>
      </c>
      <c r="E2548" s="98">
        <v>350</v>
      </c>
      <c r="F2548" s="99">
        <v>0</v>
      </c>
      <c r="G2548" s="98">
        <v>350</v>
      </c>
      <c r="H2548" s="98">
        <v>2421</v>
      </c>
      <c r="I2548" s="99">
        <v>0</v>
      </c>
      <c r="J2548" s="98">
        <v>2421</v>
      </c>
      <c r="K2548" s="100">
        <v>0.14457</v>
      </c>
      <c r="M2548">
        <f t="shared" si="78"/>
        <v>0</v>
      </c>
      <c r="N2548">
        <f t="shared" si="79"/>
        <v>0</v>
      </c>
    </row>
    <row r="2549" spans="1:14" x14ac:dyDescent="0.2">
      <c r="A2549" s="96">
        <v>370089</v>
      </c>
      <c r="B2549" s="97" t="s">
        <v>2609</v>
      </c>
      <c r="C2549" s="97" t="s">
        <v>348</v>
      </c>
      <c r="D2549" s="96" t="s">
        <v>2648</v>
      </c>
      <c r="E2549" s="98">
        <v>752</v>
      </c>
      <c r="F2549" s="99">
        <v>0</v>
      </c>
      <c r="G2549" s="98">
        <v>752</v>
      </c>
      <c r="H2549" s="98">
        <v>7740</v>
      </c>
      <c r="I2549" s="99">
        <v>312</v>
      </c>
      <c r="J2549" s="98">
        <v>8052</v>
      </c>
      <c r="K2549" s="100">
        <v>9.3390000000000001E-2</v>
      </c>
      <c r="M2549">
        <f t="shared" si="78"/>
        <v>0</v>
      </c>
      <c r="N2549">
        <f t="shared" si="79"/>
        <v>3.8748137108792845E-2</v>
      </c>
    </row>
    <row r="2550" spans="1:14" x14ac:dyDescent="0.2">
      <c r="A2550" s="96">
        <v>370091</v>
      </c>
      <c r="B2550" s="97" t="s">
        <v>2609</v>
      </c>
      <c r="C2550" s="97" t="s">
        <v>348</v>
      </c>
      <c r="D2550" s="96" t="s">
        <v>2649</v>
      </c>
      <c r="E2550" s="98">
        <v>3712</v>
      </c>
      <c r="F2550" s="99">
        <v>71</v>
      </c>
      <c r="G2550" s="98">
        <v>3783</v>
      </c>
      <c r="H2550" s="98">
        <v>66746</v>
      </c>
      <c r="I2550" s="99">
        <v>18951</v>
      </c>
      <c r="J2550" s="98">
        <v>85697</v>
      </c>
      <c r="K2550" s="100">
        <v>4.4139999999999999E-2</v>
      </c>
      <c r="M2550">
        <f t="shared" si="78"/>
        <v>1.8768173407348664E-2</v>
      </c>
      <c r="N2550">
        <f t="shared" si="79"/>
        <v>0.22113959648529119</v>
      </c>
    </row>
    <row r="2551" spans="1:14" x14ac:dyDescent="0.2">
      <c r="A2551" s="96">
        <v>370093</v>
      </c>
      <c r="B2551" s="97" t="s">
        <v>168</v>
      </c>
      <c r="C2551" s="97" t="s">
        <v>348</v>
      </c>
      <c r="D2551" s="96" t="s">
        <v>2650</v>
      </c>
      <c r="E2551" s="98">
        <v>4445</v>
      </c>
      <c r="F2551" s="99">
        <v>52</v>
      </c>
      <c r="G2551" s="98">
        <v>4497</v>
      </c>
      <c r="H2551" s="98">
        <v>26023</v>
      </c>
      <c r="I2551" s="99">
        <v>1769</v>
      </c>
      <c r="J2551" s="98">
        <v>27792</v>
      </c>
      <c r="K2551" s="100">
        <v>0.16181000000000001</v>
      </c>
      <c r="M2551">
        <f t="shared" si="78"/>
        <v>1.156326439848788E-2</v>
      </c>
      <c r="N2551">
        <f t="shared" si="79"/>
        <v>6.3651410477835346E-2</v>
      </c>
    </row>
    <row r="2552" spans="1:14" x14ac:dyDescent="0.2">
      <c r="A2552" s="96">
        <v>370094</v>
      </c>
      <c r="B2552" s="97" t="s">
        <v>168</v>
      </c>
      <c r="C2552" s="97" t="s">
        <v>348</v>
      </c>
      <c r="D2552" s="96" t="s">
        <v>2651</v>
      </c>
      <c r="E2552" s="98">
        <v>2622</v>
      </c>
      <c r="F2552" s="99">
        <v>0</v>
      </c>
      <c r="G2552" s="98">
        <v>2622</v>
      </c>
      <c r="H2552" s="98">
        <v>34230</v>
      </c>
      <c r="I2552" s="99">
        <v>0</v>
      </c>
      <c r="J2552" s="98">
        <v>34230</v>
      </c>
      <c r="K2552" s="100">
        <v>7.6600000000000001E-2</v>
      </c>
      <c r="M2552">
        <f t="shared" si="78"/>
        <v>0</v>
      </c>
      <c r="N2552">
        <f t="shared" si="79"/>
        <v>0</v>
      </c>
    </row>
    <row r="2553" spans="1:14" x14ac:dyDescent="0.2">
      <c r="A2553" s="96">
        <v>370097</v>
      </c>
      <c r="B2553" s="97" t="s">
        <v>168</v>
      </c>
      <c r="C2553" s="97" t="s">
        <v>348</v>
      </c>
      <c r="D2553" s="96" t="s">
        <v>2652</v>
      </c>
      <c r="E2553" s="98">
        <v>875</v>
      </c>
      <c r="F2553" s="99">
        <v>0</v>
      </c>
      <c r="G2553" s="98">
        <v>875</v>
      </c>
      <c r="H2553" s="98">
        <v>9568</v>
      </c>
      <c r="I2553" s="99">
        <v>3</v>
      </c>
      <c r="J2553" s="98">
        <v>9571</v>
      </c>
      <c r="K2553" s="100">
        <v>9.1420000000000001E-2</v>
      </c>
      <c r="M2553">
        <f t="shared" si="78"/>
        <v>0</v>
      </c>
      <c r="N2553">
        <f t="shared" si="79"/>
        <v>3.1344687075540695E-4</v>
      </c>
    </row>
    <row r="2554" spans="1:14" x14ac:dyDescent="0.2">
      <c r="A2554" s="96">
        <v>370099</v>
      </c>
      <c r="B2554" s="97" t="s">
        <v>2609</v>
      </c>
      <c r="C2554" s="97" t="s">
        <v>348</v>
      </c>
      <c r="D2554" s="96" t="s">
        <v>2653</v>
      </c>
      <c r="E2554" s="98">
        <v>400</v>
      </c>
      <c r="F2554" s="99">
        <v>0</v>
      </c>
      <c r="G2554" s="98">
        <v>400</v>
      </c>
      <c r="H2554" s="98">
        <v>4861</v>
      </c>
      <c r="I2554" s="99">
        <v>208</v>
      </c>
      <c r="J2554" s="98">
        <v>5069</v>
      </c>
      <c r="K2554" s="100">
        <v>7.8909999999999994E-2</v>
      </c>
      <c r="M2554">
        <f t="shared" si="78"/>
        <v>0</v>
      </c>
      <c r="N2554">
        <f t="shared" si="79"/>
        <v>4.1033734464391396E-2</v>
      </c>
    </row>
    <row r="2555" spans="1:14" x14ac:dyDescent="0.2">
      <c r="A2555" s="96">
        <v>370100</v>
      </c>
      <c r="B2555" s="97" t="s">
        <v>2609</v>
      </c>
      <c r="C2555" s="97" t="s">
        <v>348</v>
      </c>
      <c r="D2555" s="96" t="s">
        <v>2654</v>
      </c>
      <c r="E2555" s="98">
        <v>1002</v>
      </c>
      <c r="F2555" s="99">
        <v>0</v>
      </c>
      <c r="G2555" s="98">
        <v>1002</v>
      </c>
      <c r="H2555" s="98">
        <v>5142</v>
      </c>
      <c r="I2555" s="99">
        <v>0</v>
      </c>
      <c r="J2555" s="98">
        <v>5142</v>
      </c>
      <c r="K2555" s="100">
        <v>0.19486999999999999</v>
      </c>
      <c r="M2555">
        <f t="shared" si="78"/>
        <v>0</v>
      </c>
      <c r="N2555">
        <f t="shared" si="79"/>
        <v>0</v>
      </c>
    </row>
    <row r="2556" spans="1:14" x14ac:dyDescent="0.2">
      <c r="A2556" s="96">
        <v>370103</v>
      </c>
      <c r="B2556" s="97" t="s">
        <v>2609</v>
      </c>
      <c r="C2556" s="97" t="s">
        <v>348</v>
      </c>
      <c r="D2556" s="96" t="s">
        <v>2655</v>
      </c>
      <c r="E2556" s="98">
        <v>160</v>
      </c>
      <c r="F2556" s="99">
        <v>0</v>
      </c>
      <c r="G2556" s="98">
        <v>160</v>
      </c>
      <c r="H2556" s="98">
        <v>1865</v>
      </c>
      <c r="I2556" s="99">
        <v>0</v>
      </c>
      <c r="J2556" s="98">
        <v>1865</v>
      </c>
      <c r="K2556" s="100">
        <v>8.5790000000000005E-2</v>
      </c>
      <c r="M2556">
        <f t="shared" si="78"/>
        <v>0</v>
      </c>
      <c r="N2556">
        <f t="shared" si="79"/>
        <v>0</v>
      </c>
    </row>
    <row r="2557" spans="1:14" x14ac:dyDescent="0.2">
      <c r="A2557" s="96">
        <v>370105</v>
      </c>
      <c r="B2557" s="97" t="s">
        <v>2609</v>
      </c>
      <c r="C2557" s="97" t="s">
        <v>348</v>
      </c>
      <c r="D2557" s="96" t="s">
        <v>2656</v>
      </c>
      <c r="E2557" s="98">
        <v>53</v>
      </c>
      <c r="F2557" s="99">
        <v>0</v>
      </c>
      <c r="G2557" s="98">
        <v>53</v>
      </c>
      <c r="H2557" s="98">
        <v>1021</v>
      </c>
      <c r="I2557" s="99">
        <v>0</v>
      </c>
      <c r="J2557" s="98">
        <v>1021</v>
      </c>
      <c r="K2557" s="100">
        <v>5.1909999999999998E-2</v>
      </c>
      <c r="M2557">
        <f t="shared" si="78"/>
        <v>0</v>
      </c>
      <c r="N2557">
        <f t="shared" si="79"/>
        <v>0</v>
      </c>
    </row>
    <row r="2558" spans="1:14" x14ac:dyDescent="0.2">
      <c r="A2558" s="96">
        <v>370106</v>
      </c>
      <c r="B2558" s="97" t="s">
        <v>2609</v>
      </c>
      <c r="C2558" s="97" t="s">
        <v>348</v>
      </c>
      <c r="D2558" s="96" t="s">
        <v>2657</v>
      </c>
      <c r="E2558" s="98">
        <v>2196</v>
      </c>
      <c r="F2558" s="99">
        <v>152</v>
      </c>
      <c r="G2558" s="98">
        <v>2348</v>
      </c>
      <c r="H2558" s="98">
        <v>25265</v>
      </c>
      <c r="I2558" s="99">
        <v>5634</v>
      </c>
      <c r="J2558" s="98">
        <v>30899</v>
      </c>
      <c r="K2558" s="100">
        <v>7.5990000000000002E-2</v>
      </c>
      <c r="M2558">
        <f t="shared" si="78"/>
        <v>6.4735945485519586E-2</v>
      </c>
      <c r="N2558">
        <f t="shared" si="79"/>
        <v>0.18233599792873556</v>
      </c>
    </row>
    <row r="2559" spans="1:14" x14ac:dyDescent="0.2">
      <c r="A2559" s="96">
        <v>370112</v>
      </c>
      <c r="B2559" s="97" t="s">
        <v>2609</v>
      </c>
      <c r="C2559" s="97" t="s">
        <v>348</v>
      </c>
      <c r="D2559" s="96" t="s">
        <v>2658</v>
      </c>
      <c r="E2559" s="98">
        <v>220</v>
      </c>
      <c r="F2559" s="99">
        <v>0</v>
      </c>
      <c r="G2559" s="98">
        <v>220</v>
      </c>
      <c r="H2559" s="98">
        <v>1908</v>
      </c>
      <c r="I2559" s="99">
        <v>0</v>
      </c>
      <c r="J2559" s="98">
        <v>1908</v>
      </c>
      <c r="K2559" s="100">
        <v>0.1153</v>
      </c>
      <c r="M2559">
        <f t="shared" si="78"/>
        <v>0</v>
      </c>
      <c r="N2559">
        <f t="shared" si="79"/>
        <v>0</v>
      </c>
    </row>
    <row r="2560" spans="1:14" x14ac:dyDescent="0.2">
      <c r="A2560" s="96">
        <v>370113</v>
      </c>
      <c r="B2560" s="97" t="s">
        <v>2609</v>
      </c>
      <c r="C2560" s="97" t="s">
        <v>348</v>
      </c>
      <c r="D2560" s="96" t="s">
        <v>2659</v>
      </c>
      <c r="E2560" s="98">
        <v>514</v>
      </c>
      <c r="F2560" s="99">
        <v>0</v>
      </c>
      <c r="G2560" s="98">
        <v>514</v>
      </c>
      <c r="H2560" s="98">
        <v>5717</v>
      </c>
      <c r="I2560" s="99">
        <v>205</v>
      </c>
      <c r="J2560" s="98">
        <v>5922</v>
      </c>
      <c r="K2560" s="100">
        <v>8.6800000000000002E-2</v>
      </c>
      <c r="M2560">
        <f t="shared" si="78"/>
        <v>0</v>
      </c>
      <c r="N2560">
        <f t="shared" si="79"/>
        <v>3.4616683552853765E-2</v>
      </c>
    </row>
    <row r="2561" spans="1:14" x14ac:dyDescent="0.2">
      <c r="A2561" s="96">
        <v>370114</v>
      </c>
      <c r="B2561" s="97" t="s">
        <v>2609</v>
      </c>
      <c r="C2561" s="97" t="s">
        <v>348</v>
      </c>
      <c r="D2561" s="96" t="s">
        <v>2660</v>
      </c>
      <c r="E2561" s="98">
        <v>3661</v>
      </c>
      <c r="F2561" s="99">
        <v>196</v>
      </c>
      <c r="G2561" s="98">
        <v>3857</v>
      </c>
      <c r="H2561" s="98">
        <v>51874</v>
      </c>
      <c r="I2561" s="99">
        <v>17197</v>
      </c>
      <c r="J2561" s="98">
        <v>69071</v>
      </c>
      <c r="K2561" s="100">
        <v>5.5840000000000001E-2</v>
      </c>
      <c r="M2561">
        <f t="shared" si="78"/>
        <v>5.0816696914700546E-2</v>
      </c>
      <c r="N2561">
        <f t="shared" si="79"/>
        <v>0.24897569167957609</v>
      </c>
    </row>
    <row r="2562" spans="1:14" x14ac:dyDescent="0.2">
      <c r="A2562" s="96">
        <v>370138</v>
      </c>
      <c r="B2562" s="97" t="s">
        <v>2609</v>
      </c>
      <c r="C2562" s="97" t="s">
        <v>348</v>
      </c>
      <c r="D2562" s="96" t="s">
        <v>2661</v>
      </c>
      <c r="E2562" s="98">
        <v>49</v>
      </c>
      <c r="F2562" s="99">
        <v>0</v>
      </c>
      <c r="G2562" s="98">
        <v>49</v>
      </c>
      <c r="H2562" s="98">
        <v>1499</v>
      </c>
      <c r="I2562" s="99">
        <v>0</v>
      </c>
      <c r="J2562" s="98">
        <v>1499</v>
      </c>
      <c r="K2562" s="100">
        <v>3.2689999999999997E-2</v>
      </c>
      <c r="M2562">
        <f t="shared" si="78"/>
        <v>0</v>
      </c>
      <c r="N2562">
        <f t="shared" si="79"/>
        <v>0</v>
      </c>
    </row>
    <row r="2563" spans="1:14" x14ac:dyDescent="0.2">
      <c r="A2563" s="96">
        <v>370139</v>
      </c>
      <c r="B2563" s="97" t="s">
        <v>2609</v>
      </c>
      <c r="C2563" s="97" t="s">
        <v>348</v>
      </c>
      <c r="D2563" s="96" t="s">
        <v>2662</v>
      </c>
      <c r="E2563" s="98">
        <v>74</v>
      </c>
      <c r="F2563" s="99">
        <v>0</v>
      </c>
      <c r="G2563" s="98">
        <v>74</v>
      </c>
      <c r="H2563" s="98">
        <v>1617</v>
      </c>
      <c r="I2563" s="99">
        <v>0</v>
      </c>
      <c r="J2563" s="98">
        <v>1617</v>
      </c>
      <c r="K2563" s="100">
        <v>4.5760000000000002E-2</v>
      </c>
      <c r="M2563">
        <f t="shared" si="78"/>
        <v>0</v>
      </c>
      <c r="N2563">
        <f t="shared" si="79"/>
        <v>0</v>
      </c>
    </row>
    <row r="2564" spans="1:14" x14ac:dyDescent="0.2">
      <c r="A2564" s="96">
        <v>370148</v>
      </c>
      <c r="B2564" s="97" t="s">
        <v>168</v>
      </c>
      <c r="C2564" s="97" t="s">
        <v>348</v>
      </c>
      <c r="D2564" s="96" t="s">
        <v>2663</v>
      </c>
      <c r="E2564" s="98">
        <v>260</v>
      </c>
      <c r="F2564" s="99">
        <v>0</v>
      </c>
      <c r="G2564" s="98">
        <v>260</v>
      </c>
      <c r="H2564" s="98">
        <v>8238</v>
      </c>
      <c r="I2564" s="99">
        <v>19</v>
      </c>
      <c r="J2564" s="98">
        <v>8257</v>
      </c>
      <c r="K2564" s="100">
        <v>3.1489999999999997E-2</v>
      </c>
      <c r="M2564">
        <f t="shared" ref="M2564:M2627" si="80">F2564/G2564</f>
        <v>0</v>
      </c>
      <c r="N2564">
        <f t="shared" ref="N2564:N2627" si="81">I2564/J2564</f>
        <v>2.3010778733196075E-3</v>
      </c>
    </row>
    <row r="2565" spans="1:14" x14ac:dyDescent="0.2">
      <c r="A2565" s="96">
        <v>370149</v>
      </c>
      <c r="B2565" s="97" t="s">
        <v>2609</v>
      </c>
      <c r="C2565" s="97" t="s">
        <v>348</v>
      </c>
      <c r="D2565" s="96" t="s">
        <v>2664</v>
      </c>
      <c r="E2565" s="98">
        <v>644</v>
      </c>
      <c r="F2565" s="99">
        <v>17</v>
      </c>
      <c r="G2565" s="98">
        <v>661</v>
      </c>
      <c r="H2565" s="98">
        <v>9682</v>
      </c>
      <c r="I2565" s="99">
        <v>315</v>
      </c>
      <c r="J2565" s="98">
        <v>9997</v>
      </c>
      <c r="K2565" s="100">
        <v>6.6119999999999998E-2</v>
      </c>
      <c r="M2565">
        <f t="shared" si="80"/>
        <v>2.5718608169440244E-2</v>
      </c>
      <c r="N2565">
        <f t="shared" si="81"/>
        <v>3.1509452835850757E-2</v>
      </c>
    </row>
    <row r="2566" spans="1:14" x14ac:dyDescent="0.2">
      <c r="A2566" s="96">
        <v>370153</v>
      </c>
      <c r="B2566" s="97" t="s">
        <v>2609</v>
      </c>
      <c r="C2566" s="97" t="s">
        <v>348</v>
      </c>
      <c r="D2566" s="96" t="s">
        <v>2665</v>
      </c>
      <c r="E2566" s="98">
        <v>303</v>
      </c>
      <c r="F2566" s="99">
        <v>0</v>
      </c>
      <c r="G2566" s="98">
        <v>303</v>
      </c>
      <c r="H2566" s="98">
        <v>2019</v>
      </c>
      <c r="I2566" s="99">
        <v>0</v>
      </c>
      <c r="J2566" s="98">
        <v>2019</v>
      </c>
      <c r="K2566" s="100">
        <v>0.15007000000000001</v>
      </c>
      <c r="M2566">
        <f t="shared" si="80"/>
        <v>0</v>
      </c>
      <c r="N2566">
        <f t="shared" si="81"/>
        <v>0</v>
      </c>
    </row>
    <row r="2567" spans="1:14" x14ac:dyDescent="0.2">
      <c r="A2567" s="96">
        <v>370156</v>
      </c>
      <c r="B2567" s="97" t="s">
        <v>2609</v>
      </c>
      <c r="C2567" s="97" t="s">
        <v>348</v>
      </c>
      <c r="D2567" s="96" t="s">
        <v>2666</v>
      </c>
      <c r="E2567" s="98">
        <v>266</v>
      </c>
      <c r="F2567" s="99">
        <v>0</v>
      </c>
      <c r="G2567" s="98">
        <v>266</v>
      </c>
      <c r="H2567" s="98">
        <v>3532</v>
      </c>
      <c r="I2567" s="99">
        <v>3</v>
      </c>
      <c r="J2567" s="98">
        <v>3535</v>
      </c>
      <c r="K2567" s="100">
        <v>7.5249999999999997E-2</v>
      </c>
      <c r="M2567">
        <f t="shared" si="80"/>
        <v>0</v>
      </c>
      <c r="N2567">
        <f t="shared" si="81"/>
        <v>8.4865629420084862E-4</v>
      </c>
    </row>
    <row r="2568" spans="1:14" x14ac:dyDescent="0.2">
      <c r="A2568" s="96">
        <v>370158</v>
      </c>
      <c r="B2568" s="97" t="s">
        <v>2609</v>
      </c>
      <c r="C2568" s="97" t="s">
        <v>348</v>
      </c>
      <c r="D2568" s="96" t="s">
        <v>2667</v>
      </c>
      <c r="E2568" s="98">
        <v>164</v>
      </c>
      <c r="F2568" s="99">
        <v>0</v>
      </c>
      <c r="G2568" s="98">
        <v>164</v>
      </c>
      <c r="H2568" s="98">
        <v>3479</v>
      </c>
      <c r="I2568" s="99">
        <v>0</v>
      </c>
      <c r="J2568" s="98">
        <v>3479</v>
      </c>
      <c r="K2568" s="100">
        <v>4.7140000000000001E-2</v>
      </c>
      <c r="M2568">
        <f t="shared" si="80"/>
        <v>0</v>
      </c>
      <c r="N2568">
        <f t="shared" si="81"/>
        <v>0</v>
      </c>
    </row>
    <row r="2569" spans="1:14" x14ac:dyDescent="0.2">
      <c r="A2569" s="96">
        <v>370166</v>
      </c>
      <c r="B2569" s="97" t="s">
        <v>168</v>
      </c>
      <c r="C2569" s="97" t="s">
        <v>348</v>
      </c>
      <c r="D2569" s="96" t="s">
        <v>2668</v>
      </c>
      <c r="E2569" s="98">
        <v>963</v>
      </c>
      <c r="F2569" s="99">
        <v>0</v>
      </c>
      <c r="G2569" s="98">
        <v>963</v>
      </c>
      <c r="H2569" s="98">
        <v>3587</v>
      </c>
      <c r="I2569" s="99">
        <v>0</v>
      </c>
      <c r="J2569" s="98">
        <v>3587</v>
      </c>
      <c r="K2569" s="100">
        <v>0.26846999999999999</v>
      </c>
      <c r="M2569">
        <f t="shared" si="80"/>
        <v>0</v>
      </c>
      <c r="N2569">
        <f t="shared" si="81"/>
        <v>0</v>
      </c>
    </row>
    <row r="2570" spans="1:14" x14ac:dyDescent="0.2">
      <c r="A2570" s="96">
        <v>370169</v>
      </c>
      <c r="B2570" s="97" t="s">
        <v>2609</v>
      </c>
      <c r="C2570" s="97" t="s">
        <v>348</v>
      </c>
      <c r="D2570" s="96" t="s">
        <v>2669</v>
      </c>
      <c r="E2570" s="98">
        <v>2</v>
      </c>
      <c r="F2570" s="99">
        <v>0</v>
      </c>
      <c r="G2570" s="98">
        <v>2</v>
      </c>
      <c r="H2570" s="98">
        <v>146</v>
      </c>
      <c r="I2570" s="99">
        <v>0</v>
      </c>
      <c r="J2570" s="98">
        <v>146</v>
      </c>
      <c r="K2570" s="100">
        <v>1.37E-2</v>
      </c>
      <c r="M2570">
        <f t="shared" si="80"/>
        <v>0</v>
      </c>
      <c r="N2570">
        <f t="shared" si="81"/>
        <v>0</v>
      </c>
    </row>
    <row r="2571" spans="1:14" x14ac:dyDescent="0.2">
      <c r="A2571" s="96">
        <v>370170</v>
      </c>
      <c r="B2571" s="97" t="s">
        <v>1930</v>
      </c>
      <c r="C2571" s="97" t="s">
        <v>348</v>
      </c>
      <c r="D2571" s="96" t="s">
        <v>2670</v>
      </c>
      <c r="E2571" s="98">
        <v>70</v>
      </c>
      <c r="F2571" s="99">
        <v>0</v>
      </c>
      <c r="G2571" s="98">
        <v>70</v>
      </c>
      <c r="H2571" s="98">
        <v>410</v>
      </c>
      <c r="I2571" s="99">
        <v>0</v>
      </c>
      <c r="J2571" s="98">
        <v>410</v>
      </c>
      <c r="K2571" s="100">
        <v>0.17072999999999999</v>
      </c>
      <c r="M2571">
        <f t="shared" si="80"/>
        <v>0</v>
      </c>
      <c r="N2571">
        <f t="shared" si="81"/>
        <v>0</v>
      </c>
    </row>
    <row r="2572" spans="1:14" x14ac:dyDescent="0.2">
      <c r="A2572" s="96">
        <v>370171</v>
      </c>
      <c r="B2572" s="97" t="s">
        <v>272</v>
      </c>
      <c r="C2572" s="97" t="s">
        <v>348</v>
      </c>
      <c r="D2572" s="96" t="s">
        <v>2671</v>
      </c>
      <c r="E2572" s="98">
        <v>255</v>
      </c>
      <c r="F2572" s="99">
        <v>0</v>
      </c>
      <c r="G2572" s="98">
        <v>255</v>
      </c>
      <c r="H2572" s="98">
        <v>2622</v>
      </c>
      <c r="I2572" s="99">
        <v>0</v>
      </c>
      <c r="J2572" s="98">
        <v>2622</v>
      </c>
      <c r="K2572" s="100">
        <v>9.7250000000000003E-2</v>
      </c>
      <c r="M2572">
        <f t="shared" si="80"/>
        <v>0</v>
      </c>
      <c r="N2572">
        <f t="shared" si="81"/>
        <v>0</v>
      </c>
    </row>
    <row r="2573" spans="1:14" x14ac:dyDescent="0.2">
      <c r="A2573" s="96">
        <v>370172</v>
      </c>
      <c r="B2573" s="97" t="s">
        <v>490</v>
      </c>
      <c r="C2573" s="97" t="s">
        <v>348</v>
      </c>
      <c r="D2573" s="96" t="s">
        <v>2672</v>
      </c>
      <c r="E2573" s="98">
        <v>158</v>
      </c>
      <c r="F2573" s="99">
        <v>0</v>
      </c>
      <c r="G2573" s="98">
        <v>158</v>
      </c>
      <c r="H2573" s="98">
        <v>1096</v>
      </c>
      <c r="I2573" s="99">
        <v>0</v>
      </c>
      <c r="J2573" s="98">
        <v>1096</v>
      </c>
      <c r="K2573" s="100">
        <v>0.14416000000000001</v>
      </c>
      <c r="M2573">
        <f t="shared" si="80"/>
        <v>0</v>
      </c>
      <c r="N2573">
        <f t="shared" si="81"/>
        <v>0</v>
      </c>
    </row>
    <row r="2574" spans="1:14" x14ac:dyDescent="0.2">
      <c r="A2574" s="96">
        <v>370173</v>
      </c>
      <c r="B2574" s="97" t="s">
        <v>1930</v>
      </c>
      <c r="C2574" s="97" t="s">
        <v>348</v>
      </c>
      <c r="D2574" s="96" t="s">
        <v>2673</v>
      </c>
      <c r="E2574" s="98">
        <v>121</v>
      </c>
      <c r="F2574" s="99">
        <v>0</v>
      </c>
      <c r="G2574" s="98">
        <v>121</v>
      </c>
      <c r="H2574" s="98">
        <v>1620</v>
      </c>
      <c r="I2574" s="99">
        <v>0</v>
      </c>
      <c r="J2574" s="98">
        <v>1620</v>
      </c>
      <c r="K2574" s="100">
        <v>7.4690000000000006E-2</v>
      </c>
      <c r="M2574">
        <f t="shared" si="80"/>
        <v>0</v>
      </c>
      <c r="N2574">
        <f t="shared" si="81"/>
        <v>0</v>
      </c>
    </row>
    <row r="2575" spans="1:14" x14ac:dyDescent="0.2">
      <c r="A2575" s="96">
        <v>370174</v>
      </c>
      <c r="B2575" s="97" t="s">
        <v>272</v>
      </c>
      <c r="C2575" s="97" t="s">
        <v>348</v>
      </c>
      <c r="D2575" s="96" t="s">
        <v>2674</v>
      </c>
      <c r="E2575" s="98">
        <v>5</v>
      </c>
      <c r="F2575" s="99">
        <v>0</v>
      </c>
      <c r="G2575" s="98">
        <v>5</v>
      </c>
      <c r="H2575" s="98">
        <v>31</v>
      </c>
      <c r="I2575" s="99">
        <v>0</v>
      </c>
      <c r="J2575" s="98">
        <v>31</v>
      </c>
      <c r="K2575" s="100">
        <v>0.16128999999999999</v>
      </c>
      <c r="M2575">
        <f t="shared" si="80"/>
        <v>0</v>
      </c>
      <c r="N2575">
        <f t="shared" si="81"/>
        <v>0</v>
      </c>
    </row>
    <row r="2576" spans="1:14" x14ac:dyDescent="0.2">
      <c r="A2576" s="96">
        <v>370176</v>
      </c>
      <c r="B2576" s="97" t="s">
        <v>2609</v>
      </c>
      <c r="C2576" s="97" t="s">
        <v>348</v>
      </c>
      <c r="D2576" s="96" t="s">
        <v>2675</v>
      </c>
      <c r="E2576" s="98">
        <v>134</v>
      </c>
      <c r="F2576" s="99">
        <v>0</v>
      </c>
      <c r="G2576" s="98">
        <v>134</v>
      </c>
      <c r="H2576" s="98">
        <v>2458</v>
      </c>
      <c r="I2576" s="99">
        <v>0</v>
      </c>
      <c r="J2576" s="98">
        <v>2458</v>
      </c>
      <c r="K2576" s="100">
        <v>5.4519999999999999E-2</v>
      </c>
      <c r="M2576">
        <f t="shared" si="80"/>
        <v>0</v>
      </c>
      <c r="N2576">
        <f t="shared" si="81"/>
        <v>0</v>
      </c>
    </row>
    <row r="2577" spans="1:14" x14ac:dyDescent="0.2">
      <c r="A2577" s="96">
        <v>370178</v>
      </c>
      <c r="B2577" s="97" t="s">
        <v>2609</v>
      </c>
      <c r="C2577" s="97" t="s">
        <v>348</v>
      </c>
      <c r="D2577" s="96" t="s">
        <v>2676</v>
      </c>
      <c r="E2577" s="98">
        <v>915</v>
      </c>
      <c r="F2577" s="99">
        <v>0</v>
      </c>
      <c r="G2577" s="98">
        <v>915</v>
      </c>
      <c r="H2577" s="98">
        <v>3401</v>
      </c>
      <c r="I2577" s="99">
        <v>0</v>
      </c>
      <c r="J2577" s="98">
        <v>3401</v>
      </c>
      <c r="K2577" s="100">
        <v>0.26904</v>
      </c>
      <c r="M2577">
        <f t="shared" si="80"/>
        <v>0</v>
      </c>
      <c r="N2577">
        <f t="shared" si="81"/>
        <v>0</v>
      </c>
    </row>
    <row r="2578" spans="1:14" x14ac:dyDescent="0.2">
      <c r="A2578" s="96">
        <v>370180</v>
      </c>
      <c r="B2578" s="97" t="s">
        <v>1930</v>
      </c>
      <c r="C2578" s="97" t="s">
        <v>348</v>
      </c>
      <c r="D2578" s="96" t="s">
        <v>2677</v>
      </c>
      <c r="E2578" s="98">
        <v>469</v>
      </c>
      <c r="F2578" s="99">
        <v>0</v>
      </c>
      <c r="G2578" s="98">
        <v>469</v>
      </c>
      <c r="H2578" s="98">
        <v>3039</v>
      </c>
      <c r="I2578" s="99">
        <v>0</v>
      </c>
      <c r="J2578" s="98">
        <v>3039</v>
      </c>
      <c r="K2578" s="100">
        <v>0.15432999999999999</v>
      </c>
      <c r="M2578">
        <f t="shared" si="80"/>
        <v>0</v>
      </c>
      <c r="N2578">
        <f t="shared" si="81"/>
        <v>0</v>
      </c>
    </row>
    <row r="2579" spans="1:14" x14ac:dyDescent="0.2">
      <c r="A2579" s="96">
        <v>370183</v>
      </c>
      <c r="B2579" s="97" t="s">
        <v>168</v>
      </c>
      <c r="C2579" s="97" t="s">
        <v>348</v>
      </c>
      <c r="D2579" s="96" t="s">
        <v>2678</v>
      </c>
      <c r="E2579" s="98">
        <v>403</v>
      </c>
      <c r="F2579" s="99">
        <v>0</v>
      </c>
      <c r="G2579" s="98">
        <v>403</v>
      </c>
      <c r="H2579" s="98">
        <v>2452</v>
      </c>
      <c r="I2579" s="99">
        <v>84</v>
      </c>
      <c r="J2579" s="98">
        <v>2536</v>
      </c>
      <c r="K2579" s="100">
        <v>0.15891</v>
      </c>
      <c r="M2579">
        <f t="shared" si="80"/>
        <v>0</v>
      </c>
      <c r="N2579">
        <f t="shared" si="81"/>
        <v>3.3123028391167195E-2</v>
      </c>
    </row>
    <row r="2580" spans="1:14" x14ac:dyDescent="0.2">
      <c r="A2580" s="96">
        <v>370190</v>
      </c>
      <c r="B2580" s="97" t="s">
        <v>2609</v>
      </c>
      <c r="C2580" s="97" t="s">
        <v>348</v>
      </c>
      <c r="D2580" s="96" t="s">
        <v>2679</v>
      </c>
      <c r="E2580" s="98">
        <v>20</v>
      </c>
      <c r="F2580" s="99">
        <v>0</v>
      </c>
      <c r="G2580" s="98">
        <v>20</v>
      </c>
      <c r="H2580" s="98">
        <v>1390</v>
      </c>
      <c r="I2580" s="99">
        <v>0</v>
      </c>
      <c r="J2580" s="98">
        <v>1390</v>
      </c>
      <c r="K2580" s="100">
        <v>1.439E-2</v>
      </c>
      <c r="M2580">
        <f t="shared" si="80"/>
        <v>0</v>
      </c>
      <c r="N2580">
        <f t="shared" si="81"/>
        <v>0</v>
      </c>
    </row>
    <row r="2581" spans="1:14" x14ac:dyDescent="0.2">
      <c r="A2581" s="96">
        <v>370192</v>
      </c>
      <c r="B2581" s="97" t="s">
        <v>2609</v>
      </c>
      <c r="C2581" s="97" t="s">
        <v>348</v>
      </c>
      <c r="D2581" s="96" t="s">
        <v>2680</v>
      </c>
      <c r="E2581" s="98">
        <v>2</v>
      </c>
      <c r="F2581" s="99">
        <v>0</v>
      </c>
      <c r="G2581" s="98">
        <v>2</v>
      </c>
      <c r="H2581" s="98">
        <v>247</v>
      </c>
      <c r="I2581" s="99">
        <v>0</v>
      </c>
      <c r="J2581" s="98">
        <v>247</v>
      </c>
      <c r="K2581" s="100">
        <v>8.0999999999999996E-3</v>
      </c>
      <c r="M2581">
        <f t="shared" si="80"/>
        <v>0</v>
      </c>
      <c r="N2581">
        <f t="shared" si="81"/>
        <v>0</v>
      </c>
    </row>
    <row r="2582" spans="1:14" x14ac:dyDescent="0.2">
      <c r="A2582" s="96">
        <v>370199</v>
      </c>
      <c r="B2582" s="97" t="s">
        <v>168</v>
      </c>
      <c r="C2582" s="97" t="s">
        <v>348</v>
      </c>
      <c r="D2582" s="96" t="s">
        <v>2681</v>
      </c>
      <c r="E2582" s="98">
        <v>0</v>
      </c>
      <c r="F2582" s="99">
        <v>0</v>
      </c>
      <c r="G2582" s="98">
        <v>0</v>
      </c>
      <c r="H2582" s="98">
        <v>26</v>
      </c>
      <c r="I2582" s="99">
        <v>0</v>
      </c>
      <c r="J2582" s="98">
        <v>26</v>
      </c>
      <c r="K2582" s="100">
        <v>0</v>
      </c>
      <c r="M2582" t="e">
        <f t="shared" si="80"/>
        <v>#DIV/0!</v>
      </c>
      <c r="N2582">
        <f t="shared" si="81"/>
        <v>0</v>
      </c>
    </row>
    <row r="2583" spans="1:14" x14ac:dyDescent="0.2">
      <c r="A2583" s="96">
        <v>370200</v>
      </c>
      <c r="B2583" s="97" t="s">
        <v>2609</v>
      </c>
      <c r="C2583" s="97" t="s">
        <v>348</v>
      </c>
      <c r="D2583" s="96" t="s">
        <v>2682</v>
      </c>
      <c r="E2583" s="98">
        <v>97</v>
      </c>
      <c r="F2583" s="99">
        <v>0</v>
      </c>
      <c r="G2583" s="98">
        <v>97</v>
      </c>
      <c r="H2583" s="98">
        <v>1273</v>
      </c>
      <c r="I2583" s="99">
        <v>0</v>
      </c>
      <c r="J2583" s="98">
        <v>1273</v>
      </c>
      <c r="K2583" s="100">
        <v>7.6200000000000004E-2</v>
      </c>
      <c r="M2583">
        <f t="shared" si="80"/>
        <v>0</v>
      </c>
      <c r="N2583">
        <f t="shared" si="81"/>
        <v>0</v>
      </c>
    </row>
    <row r="2584" spans="1:14" x14ac:dyDescent="0.2">
      <c r="A2584" s="96">
        <v>370201</v>
      </c>
      <c r="B2584" s="97" t="s">
        <v>2609</v>
      </c>
      <c r="C2584" s="97" t="s">
        <v>348</v>
      </c>
      <c r="D2584" s="96" t="s">
        <v>2683</v>
      </c>
      <c r="E2584" s="98">
        <v>27</v>
      </c>
      <c r="F2584" s="99">
        <v>0</v>
      </c>
      <c r="G2584" s="98">
        <v>27</v>
      </c>
      <c r="H2584" s="98">
        <v>265</v>
      </c>
      <c r="I2584" s="99">
        <v>61</v>
      </c>
      <c r="J2584" s="98">
        <v>326</v>
      </c>
      <c r="K2584" s="100">
        <v>8.2820000000000005E-2</v>
      </c>
      <c r="M2584">
        <f t="shared" si="80"/>
        <v>0</v>
      </c>
      <c r="N2584">
        <f t="shared" si="81"/>
        <v>0.18711656441717792</v>
      </c>
    </row>
    <row r="2585" spans="1:14" x14ac:dyDescent="0.2">
      <c r="A2585" s="96">
        <v>370202</v>
      </c>
      <c r="B2585" s="97" t="s">
        <v>168</v>
      </c>
      <c r="C2585" s="97" t="s">
        <v>348</v>
      </c>
      <c r="D2585" s="96" t="s">
        <v>2684</v>
      </c>
      <c r="E2585" s="98">
        <v>999</v>
      </c>
      <c r="F2585" s="99">
        <v>0</v>
      </c>
      <c r="G2585" s="98">
        <v>999</v>
      </c>
      <c r="H2585" s="98">
        <v>13186</v>
      </c>
      <c r="I2585" s="99">
        <v>0</v>
      </c>
      <c r="J2585" s="98">
        <v>13186</v>
      </c>
      <c r="K2585" s="100">
        <v>7.5759999999999994E-2</v>
      </c>
      <c r="M2585">
        <f t="shared" si="80"/>
        <v>0</v>
      </c>
      <c r="N2585">
        <f t="shared" si="81"/>
        <v>0</v>
      </c>
    </row>
    <row r="2586" spans="1:14" x14ac:dyDescent="0.2">
      <c r="A2586" s="96">
        <v>370203</v>
      </c>
      <c r="B2586" s="97" t="s">
        <v>2609</v>
      </c>
      <c r="C2586" s="97" t="s">
        <v>348</v>
      </c>
      <c r="D2586" s="96" t="s">
        <v>756</v>
      </c>
      <c r="E2586" s="98">
        <v>80</v>
      </c>
      <c r="F2586" s="99">
        <v>0</v>
      </c>
      <c r="G2586" s="98">
        <v>80</v>
      </c>
      <c r="H2586" s="98">
        <v>1380</v>
      </c>
      <c r="I2586" s="99">
        <v>0</v>
      </c>
      <c r="J2586" s="98">
        <v>1380</v>
      </c>
      <c r="K2586" s="100">
        <v>5.7970000000000001E-2</v>
      </c>
      <c r="M2586">
        <f t="shared" si="80"/>
        <v>0</v>
      </c>
      <c r="N2586">
        <f t="shared" si="81"/>
        <v>0</v>
      </c>
    </row>
    <row r="2587" spans="1:14" x14ac:dyDescent="0.2">
      <c r="A2587" s="96">
        <v>370206</v>
      </c>
      <c r="B2587" s="97" t="s">
        <v>2609</v>
      </c>
      <c r="C2587" s="97" t="s">
        <v>348</v>
      </c>
      <c r="D2587" s="96" t="s">
        <v>2685</v>
      </c>
      <c r="E2587" s="98">
        <v>8</v>
      </c>
      <c r="F2587" s="99">
        <v>0</v>
      </c>
      <c r="G2587" s="98">
        <v>8</v>
      </c>
      <c r="H2587" s="98">
        <v>523</v>
      </c>
      <c r="I2587" s="99">
        <v>0</v>
      </c>
      <c r="J2587" s="98">
        <v>523</v>
      </c>
      <c r="K2587" s="100">
        <v>1.5299999999999999E-2</v>
      </c>
      <c r="M2587">
        <f t="shared" si="80"/>
        <v>0</v>
      </c>
      <c r="N2587">
        <f t="shared" si="81"/>
        <v>0</v>
      </c>
    </row>
    <row r="2588" spans="1:14" x14ac:dyDescent="0.2">
      <c r="A2588" s="96">
        <v>370210</v>
      </c>
      <c r="B2588" s="97" t="s">
        <v>168</v>
      </c>
      <c r="C2588" s="97" t="s">
        <v>348</v>
      </c>
      <c r="D2588" s="96" t="s">
        <v>2686</v>
      </c>
      <c r="E2588" s="98">
        <v>83</v>
      </c>
      <c r="F2588" s="99">
        <v>0</v>
      </c>
      <c r="G2588" s="98">
        <v>83</v>
      </c>
      <c r="H2588" s="98">
        <v>2143</v>
      </c>
      <c r="I2588" s="99">
        <v>0</v>
      </c>
      <c r="J2588" s="98">
        <v>2143</v>
      </c>
      <c r="K2588" s="100">
        <v>3.8730000000000001E-2</v>
      </c>
      <c r="M2588">
        <f t="shared" si="80"/>
        <v>0</v>
      </c>
      <c r="N2588">
        <f t="shared" si="81"/>
        <v>0</v>
      </c>
    </row>
    <row r="2589" spans="1:14" x14ac:dyDescent="0.2">
      <c r="A2589" s="96">
        <v>370211</v>
      </c>
      <c r="B2589" s="97" t="s">
        <v>2609</v>
      </c>
      <c r="C2589" s="97" t="s">
        <v>348</v>
      </c>
      <c r="D2589" s="96" t="s">
        <v>2687</v>
      </c>
      <c r="E2589" s="98">
        <v>135</v>
      </c>
      <c r="F2589" s="99">
        <v>0</v>
      </c>
      <c r="G2589" s="98">
        <v>135</v>
      </c>
      <c r="H2589" s="98">
        <v>3514</v>
      </c>
      <c r="I2589" s="99">
        <v>484</v>
      </c>
      <c r="J2589" s="98">
        <v>3998</v>
      </c>
      <c r="K2589" s="100">
        <v>3.3770000000000001E-2</v>
      </c>
      <c r="M2589">
        <f t="shared" si="80"/>
        <v>0</v>
      </c>
      <c r="N2589">
        <f t="shared" si="81"/>
        <v>0.12106053026513257</v>
      </c>
    </row>
    <row r="2590" spans="1:14" x14ac:dyDescent="0.2">
      <c r="A2590" s="96">
        <v>370212</v>
      </c>
      <c r="B2590" s="97" t="s">
        <v>2609</v>
      </c>
      <c r="C2590" s="97" t="s">
        <v>348</v>
      </c>
      <c r="D2590" s="96" t="s">
        <v>2688</v>
      </c>
      <c r="E2590" s="98">
        <v>3</v>
      </c>
      <c r="F2590" s="99">
        <v>0</v>
      </c>
      <c r="G2590" s="98">
        <v>3</v>
      </c>
      <c r="H2590" s="98">
        <v>164</v>
      </c>
      <c r="I2590" s="99">
        <v>0</v>
      </c>
      <c r="J2590" s="98">
        <v>164</v>
      </c>
      <c r="K2590" s="100">
        <v>1.8290000000000001E-2</v>
      </c>
      <c r="M2590">
        <f t="shared" si="80"/>
        <v>0</v>
      </c>
      <c r="N2590">
        <f t="shared" si="81"/>
        <v>0</v>
      </c>
    </row>
    <row r="2591" spans="1:14" x14ac:dyDescent="0.2">
      <c r="A2591" s="96">
        <v>370214</v>
      </c>
      <c r="B2591" s="97" t="s">
        <v>2609</v>
      </c>
      <c r="C2591" s="97" t="s">
        <v>348</v>
      </c>
      <c r="D2591" s="96" t="s">
        <v>2689</v>
      </c>
      <c r="E2591" s="98">
        <v>30</v>
      </c>
      <c r="F2591" s="99">
        <v>0</v>
      </c>
      <c r="G2591" s="98">
        <v>30</v>
      </c>
      <c r="H2591" s="98">
        <v>204</v>
      </c>
      <c r="I2591" s="99">
        <v>0</v>
      </c>
      <c r="J2591" s="98">
        <v>204</v>
      </c>
      <c r="K2591" s="100">
        <v>0.14706</v>
      </c>
      <c r="M2591">
        <f t="shared" si="80"/>
        <v>0</v>
      </c>
      <c r="N2591">
        <f t="shared" si="81"/>
        <v>0</v>
      </c>
    </row>
    <row r="2592" spans="1:14" x14ac:dyDescent="0.2">
      <c r="A2592" s="96">
        <v>370215</v>
      </c>
      <c r="B2592" s="97" t="s">
        <v>2609</v>
      </c>
      <c r="C2592" s="97" t="s">
        <v>348</v>
      </c>
      <c r="D2592" s="96" t="s">
        <v>2690</v>
      </c>
      <c r="E2592" s="98">
        <v>881</v>
      </c>
      <c r="F2592" s="99">
        <v>0</v>
      </c>
      <c r="G2592" s="98">
        <v>881</v>
      </c>
      <c r="H2592" s="98">
        <v>17910</v>
      </c>
      <c r="I2592" s="99">
        <v>0</v>
      </c>
      <c r="J2592" s="98">
        <v>17910</v>
      </c>
      <c r="K2592" s="100">
        <v>4.9189999999999998E-2</v>
      </c>
      <c r="M2592">
        <f t="shared" si="80"/>
        <v>0</v>
      </c>
      <c r="N2592">
        <f t="shared" si="81"/>
        <v>0</v>
      </c>
    </row>
    <row r="2593" spans="1:14" x14ac:dyDescent="0.2">
      <c r="A2593" s="96">
        <v>370216</v>
      </c>
      <c r="B2593" s="97" t="s">
        <v>2609</v>
      </c>
      <c r="C2593" s="97" t="s">
        <v>348</v>
      </c>
      <c r="D2593" s="96" t="s">
        <v>2691</v>
      </c>
      <c r="E2593" s="98">
        <v>103</v>
      </c>
      <c r="F2593" s="99">
        <v>0</v>
      </c>
      <c r="G2593" s="98">
        <v>103</v>
      </c>
      <c r="H2593" s="98">
        <v>1425</v>
      </c>
      <c r="I2593" s="99">
        <v>0</v>
      </c>
      <c r="J2593" s="98">
        <v>1425</v>
      </c>
      <c r="K2593" s="100">
        <v>7.2279999999999997E-2</v>
      </c>
      <c r="M2593">
        <f t="shared" si="80"/>
        <v>0</v>
      </c>
      <c r="N2593">
        <f t="shared" si="81"/>
        <v>0</v>
      </c>
    </row>
    <row r="2594" spans="1:14" x14ac:dyDescent="0.2">
      <c r="A2594" s="96">
        <v>370218</v>
      </c>
      <c r="B2594" s="97" t="s">
        <v>272</v>
      </c>
      <c r="C2594" s="97" t="s">
        <v>348</v>
      </c>
      <c r="D2594" s="96" t="s">
        <v>2692</v>
      </c>
      <c r="E2594" s="98">
        <v>155</v>
      </c>
      <c r="F2594" s="99">
        <v>0</v>
      </c>
      <c r="G2594" s="98">
        <v>155</v>
      </c>
      <c r="H2594" s="98">
        <v>3105</v>
      </c>
      <c r="I2594" s="99">
        <v>0</v>
      </c>
      <c r="J2594" s="98">
        <v>3105</v>
      </c>
      <c r="K2594" s="100">
        <v>4.9919999999999999E-2</v>
      </c>
      <c r="M2594">
        <f t="shared" si="80"/>
        <v>0</v>
      </c>
      <c r="N2594">
        <f t="shared" si="81"/>
        <v>0</v>
      </c>
    </row>
    <row r="2595" spans="1:14" x14ac:dyDescent="0.2">
      <c r="A2595" s="96">
        <v>370220</v>
      </c>
      <c r="B2595" s="97" t="s">
        <v>2609</v>
      </c>
      <c r="C2595" s="97" t="s">
        <v>348</v>
      </c>
      <c r="D2595" s="96" t="s">
        <v>2693</v>
      </c>
      <c r="E2595" s="98">
        <v>9</v>
      </c>
      <c r="F2595" s="99">
        <v>0</v>
      </c>
      <c r="G2595" s="98">
        <v>9</v>
      </c>
      <c r="H2595" s="98">
        <v>180</v>
      </c>
      <c r="I2595" s="99">
        <v>0</v>
      </c>
      <c r="J2595" s="98">
        <v>180</v>
      </c>
      <c r="K2595" s="100">
        <v>0.05</v>
      </c>
      <c r="M2595">
        <f t="shared" si="80"/>
        <v>0</v>
      </c>
      <c r="N2595">
        <f t="shared" si="81"/>
        <v>0</v>
      </c>
    </row>
    <row r="2596" spans="1:14" x14ac:dyDescent="0.2">
      <c r="A2596" s="96">
        <v>370222</v>
      </c>
      <c r="B2596" s="97" t="s">
        <v>168</v>
      </c>
      <c r="C2596" s="97" t="s">
        <v>348</v>
      </c>
      <c r="D2596" s="96" t="s">
        <v>2694</v>
      </c>
      <c r="E2596" s="98">
        <v>179</v>
      </c>
      <c r="F2596" s="99">
        <v>0</v>
      </c>
      <c r="G2596" s="98">
        <v>179</v>
      </c>
      <c r="H2596" s="98">
        <v>5849</v>
      </c>
      <c r="I2596" s="99">
        <v>0</v>
      </c>
      <c r="J2596" s="98">
        <v>5849</v>
      </c>
      <c r="K2596" s="100">
        <v>3.0599999999999999E-2</v>
      </c>
      <c r="M2596">
        <f t="shared" si="80"/>
        <v>0</v>
      </c>
      <c r="N2596">
        <f t="shared" si="81"/>
        <v>0</v>
      </c>
    </row>
    <row r="2597" spans="1:14" x14ac:dyDescent="0.2">
      <c r="A2597" s="96">
        <v>370223</v>
      </c>
      <c r="B2597" s="97" t="s">
        <v>2609</v>
      </c>
      <c r="C2597" s="97" t="s">
        <v>348</v>
      </c>
      <c r="D2597" s="96" t="s">
        <v>2695</v>
      </c>
      <c r="E2597" s="98">
        <v>33</v>
      </c>
      <c r="F2597" s="99">
        <v>0</v>
      </c>
      <c r="G2597" s="98">
        <v>33</v>
      </c>
      <c r="H2597" s="98">
        <v>534</v>
      </c>
      <c r="I2597" s="99">
        <v>0</v>
      </c>
      <c r="J2597" s="98">
        <v>534</v>
      </c>
      <c r="K2597" s="100">
        <v>6.1800000000000001E-2</v>
      </c>
      <c r="M2597">
        <f t="shared" si="80"/>
        <v>0</v>
      </c>
      <c r="N2597">
        <f t="shared" si="81"/>
        <v>0</v>
      </c>
    </row>
    <row r="2598" spans="1:14" x14ac:dyDescent="0.2">
      <c r="A2598" s="96">
        <v>370226</v>
      </c>
      <c r="B2598" s="97" t="s">
        <v>2609</v>
      </c>
      <c r="C2598" s="97" t="s">
        <v>348</v>
      </c>
      <c r="D2598" s="96" t="s">
        <v>2696</v>
      </c>
      <c r="E2598" s="98">
        <v>64</v>
      </c>
      <c r="F2598" s="99">
        <v>0</v>
      </c>
      <c r="G2598" s="98">
        <v>64</v>
      </c>
      <c r="H2598" s="98">
        <v>1219</v>
      </c>
      <c r="I2598" s="99">
        <v>0</v>
      </c>
      <c r="J2598" s="98">
        <v>1219</v>
      </c>
      <c r="K2598" s="100">
        <v>5.2499999999999998E-2</v>
      </c>
      <c r="M2598">
        <f t="shared" si="80"/>
        <v>0</v>
      </c>
      <c r="N2598">
        <f t="shared" si="81"/>
        <v>0</v>
      </c>
    </row>
    <row r="2599" spans="1:14" x14ac:dyDescent="0.2">
      <c r="A2599" s="96">
        <v>370227</v>
      </c>
      <c r="B2599" s="97" t="s">
        <v>2609</v>
      </c>
      <c r="C2599" s="97" t="s">
        <v>348</v>
      </c>
      <c r="D2599" s="96" t="s">
        <v>2697</v>
      </c>
      <c r="E2599" s="98">
        <v>11</v>
      </c>
      <c r="F2599" s="99">
        <v>0</v>
      </c>
      <c r="G2599" s="98">
        <v>11</v>
      </c>
      <c r="H2599" s="98">
        <v>977</v>
      </c>
      <c r="I2599" s="99">
        <v>0</v>
      </c>
      <c r="J2599" s="98">
        <v>977</v>
      </c>
      <c r="K2599" s="100">
        <v>1.1259999999999999E-2</v>
      </c>
      <c r="M2599">
        <f t="shared" si="80"/>
        <v>0</v>
      </c>
      <c r="N2599">
        <f t="shared" si="81"/>
        <v>0</v>
      </c>
    </row>
    <row r="2600" spans="1:14" x14ac:dyDescent="0.2">
      <c r="A2600" s="96">
        <v>370228</v>
      </c>
      <c r="B2600" s="97" t="s">
        <v>2609</v>
      </c>
      <c r="C2600" s="97" t="s">
        <v>348</v>
      </c>
      <c r="D2600" s="96" t="s">
        <v>2698</v>
      </c>
      <c r="E2600" s="98">
        <v>49</v>
      </c>
      <c r="F2600" s="99">
        <v>0</v>
      </c>
      <c r="G2600" s="98">
        <v>49</v>
      </c>
      <c r="H2600" s="98">
        <v>914</v>
      </c>
      <c r="I2600" s="99">
        <v>161</v>
      </c>
      <c r="J2600" s="98">
        <v>1075</v>
      </c>
      <c r="K2600" s="100">
        <v>4.5580000000000002E-2</v>
      </c>
      <c r="M2600">
        <f t="shared" si="80"/>
        <v>0</v>
      </c>
      <c r="N2600">
        <f t="shared" si="81"/>
        <v>0.14976744186046512</v>
      </c>
    </row>
    <row r="2601" spans="1:14" x14ac:dyDescent="0.2">
      <c r="A2601" s="96">
        <v>380001</v>
      </c>
      <c r="B2601" s="97" t="s">
        <v>267</v>
      </c>
      <c r="C2601" s="97" t="s">
        <v>264</v>
      </c>
      <c r="D2601" s="96" t="s">
        <v>2699</v>
      </c>
      <c r="E2601" s="98">
        <v>160</v>
      </c>
      <c r="F2601" s="99">
        <v>35</v>
      </c>
      <c r="G2601" s="98">
        <v>195</v>
      </c>
      <c r="H2601" s="98">
        <v>3039</v>
      </c>
      <c r="I2601" s="99">
        <v>484</v>
      </c>
      <c r="J2601" s="98">
        <v>3523</v>
      </c>
      <c r="K2601" s="100">
        <v>5.5350000000000003E-2</v>
      </c>
      <c r="M2601">
        <f t="shared" si="80"/>
        <v>0.17948717948717949</v>
      </c>
      <c r="N2601">
        <f t="shared" si="81"/>
        <v>0.13738291229066138</v>
      </c>
    </row>
    <row r="2602" spans="1:14" x14ac:dyDescent="0.2">
      <c r="A2602" s="96">
        <v>380002</v>
      </c>
      <c r="B2602" s="97" t="s">
        <v>267</v>
      </c>
      <c r="C2602" s="97" t="s">
        <v>264</v>
      </c>
      <c r="D2602" s="96" t="s">
        <v>2700</v>
      </c>
      <c r="E2602" s="98">
        <v>474</v>
      </c>
      <c r="F2602" s="99">
        <v>0</v>
      </c>
      <c r="G2602" s="98">
        <v>474</v>
      </c>
      <c r="H2602" s="98">
        <v>12933</v>
      </c>
      <c r="I2602" s="99">
        <v>0</v>
      </c>
      <c r="J2602" s="98">
        <v>12933</v>
      </c>
      <c r="K2602" s="100">
        <v>3.6650000000000002E-2</v>
      </c>
      <c r="M2602">
        <f t="shared" si="80"/>
        <v>0</v>
      </c>
      <c r="N2602">
        <f t="shared" si="81"/>
        <v>0</v>
      </c>
    </row>
    <row r="2603" spans="1:14" x14ac:dyDescent="0.2">
      <c r="A2603" s="96">
        <v>380004</v>
      </c>
      <c r="B2603" s="97" t="s">
        <v>267</v>
      </c>
      <c r="C2603" s="97" t="s">
        <v>264</v>
      </c>
      <c r="D2603" s="96" t="s">
        <v>2701</v>
      </c>
      <c r="E2603" s="98">
        <v>1226</v>
      </c>
      <c r="F2603" s="99">
        <v>663</v>
      </c>
      <c r="G2603" s="98">
        <v>1889</v>
      </c>
      <c r="H2603" s="98">
        <v>29013</v>
      </c>
      <c r="I2603" s="99">
        <v>24374</v>
      </c>
      <c r="J2603" s="98">
        <v>53387</v>
      </c>
      <c r="K2603" s="100">
        <v>3.5380000000000002E-2</v>
      </c>
      <c r="M2603">
        <f t="shared" si="80"/>
        <v>0.35097935415563791</v>
      </c>
      <c r="N2603">
        <f t="shared" si="81"/>
        <v>0.45655309344971623</v>
      </c>
    </row>
    <row r="2604" spans="1:14" x14ac:dyDescent="0.2">
      <c r="A2604" s="96">
        <v>380005</v>
      </c>
      <c r="B2604" s="97" t="s">
        <v>267</v>
      </c>
      <c r="C2604" s="97" t="s">
        <v>264</v>
      </c>
      <c r="D2604" s="96" t="s">
        <v>2702</v>
      </c>
      <c r="E2604" s="98">
        <v>118</v>
      </c>
      <c r="F2604" s="99">
        <v>0</v>
      </c>
      <c r="G2604" s="98">
        <v>118</v>
      </c>
      <c r="H2604" s="98">
        <v>3409</v>
      </c>
      <c r="I2604" s="99">
        <v>0</v>
      </c>
      <c r="J2604" s="98">
        <v>3409</v>
      </c>
      <c r="K2604" s="100">
        <v>3.4610000000000002E-2</v>
      </c>
      <c r="M2604">
        <f t="shared" si="80"/>
        <v>0</v>
      </c>
      <c r="N2604">
        <f t="shared" si="81"/>
        <v>0</v>
      </c>
    </row>
    <row r="2605" spans="1:14" x14ac:dyDescent="0.2">
      <c r="A2605" s="96">
        <v>380007</v>
      </c>
      <c r="B2605" s="97" t="s">
        <v>267</v>
      </c>
      <c r="C2605" s="97" t="s">
        <v>264</v>
      </c>
      <c r="D2605" s="96" t="s">
        <v>2703</v>
      </c>
      <c r="E2605" s="98">
        <v>903</v>
      </c>
      <c r="F2605" s="99">
        <v>1385</v>
      </c>
      <c r="G2605" s="98">
        <v>2288</v>
      </c>
      <c r="H2605" s="98">
        <v>12351</v>
      </c>
      <c r="I2605" s="99">
        <v>9732</v>
      </c>
      <c r="J2605" s="98">
        <v>22083</v>
      </c>
      <c r="K2605" s="100">
        <v>0.10360999999999999</v>
      </c>
      <c r="M2605">
        <f t="shared" si="80"/>
        <v>0.60533216783216781</v>
      </c>
      <c r="N2605">
        <f t="shared" si="81"/>
        <v>0.44070099171308247</v>
      </c>
    </row>
    <row r="2606" spans="1:14" x14ac:dyDescent="0.2">
      <c r="A2606" s="96">
        <v>380009</v>
      </c>
      <c r="B2606" s="97" t="s">
        <v>267</v>
      </c>
      <c r="C2606" s="97" t="s">
        <v>264</v>
      </c>
      <c r="D2606" s="96" t="s">
        <v>2704</v>
      </c>
      <c r="E2606" s="98">
        <v>2216</v>
      </c>
      <c r="F2606" s="99">
        <v>1781</v>
      </c>
      <c r="G2606" s="98">
        <v>3997</v>
      </c>
      <c r="H2606" s="98">
        <v>31605</v>
      </c>
      <c r="I2606" s="99">
        <v>9524</v>
      </c>
      <c r="J2606" s="98">
        <v>41129</v>
      </c>
      <c r="K2606" s="100">
        <v>9.7180000000000002E-2</v>
      </c>
      <c r="M2606">
        <f t="shared" si="80"/>
        <v>0.44558418814110584</v>
      </c>
      <c r="N2606">
        <f t="shared" si="81"/>
        <v>0.2315641031875319</v>
      </c>
    </row>
    <row r="2607" spans="1:14" x14ac:dyDescent="0.2">
      <c r="A2607" s="96">
        <v>380014</v>
      </c>
      <c r="B2607" s="97" t="s">
        <v>267</v>
      </c>
      <c r="C2607" s="97" t="s">
        <v>264</v>
      </c>
      <c r="D2607" s="96" t="s">
        <v>2705</v>
      </c>
      <c r="E2607" s="98">
        <v>310</v>
      </c>
      <c r="F2607" s="99">
        <v>0</v>
      </c>
      <c r="G2607" s="98">
        <v>310</v>
      </c>
      <c r="H2607" s="98">
        <v>11587</v>
      </c>
      <c r="I2607" s="99">
        <v>0</v>
      </c>
      <c r="J2607" s="98">
        <v>11587</v>
      </c>
      <c r="K2607" s="100">
        <v>2.6749999999999999E-2</v>
      </c>
      <c r="M2607">
        <f t="shared" si="80"/>
        <v>0</v>
      </c>
      <c r="N2607">
        <f t="shared" si="81"/>
        <v>0</v>
      </c>
    </row>
    <row r="2608" spans="1:14" x14ac:dyDescent="0.2">
      <c r="A2608" s="96">
        <v>380017</v>
      </c>
      <c r="B2608" s="97" t="s">
        <v>267</v>
      </c>
      <c r="C2608" s="97" t="s">
        <v>264</v>
      </c>
      <c r="D2608" s="96" t="s">
        <v>2706</v>
      </c>
      <c r="E2608" s="98">
        <v>957</v>
      </c>
      <c r="F2608" s="99">
        <v>1211</v>
      </c>
      <c r="G2608" s="98">
        <v>2168</v>
      </c>
      <c r="H2608" s="98">
        <v>14832</v>
      </c>
      <c r="I2608" s="99">
        <v>10798</v>
      </c>
      <c r="J2608" s="98">
        <v>25630</v>
      </c>
      <c r="K2608" s="100">
        <v>8.4589999999999999E-2</v>
      </c>
      <c r="M2608">
        <f t="shared" si="80"/>
        <v>0.55857933579335795</v>
      </c>
      <c r="N2608">
        <f t="shared" si="81"/>
        <v>0.42130316035895438</v>
      </c>
    </row>
    <row r="2609" spans="1:14" x14ac:dyDescent="0.2">
      <c r="A2609" s="96">
        <v>380018</v>
      </c>
      <c r="B2609" s="97" t="s">
        <v>267</v>
      </c>
      <c r="C2609" s="97" t="s">
        <v>264</v>
      </c>
      <c r="D2609" s="96" t="s">
        <v>2707</v>
      </c>
      <c r="E2609" s="98">
        <v>1348</v>
      </c>
      <c r="F2609" s="99">
        <v>0</v>
      </c>
      <c r="G2609" s="98">
        <v>1348</v>
      </c>
      <c r="H2609" s="98">
        <v>30387</v>
      </c>
      <c r="I2609" s="99">
        <v>0</v>
      </c>
      <c r="J2609" s="98">
        <v>30387</v>
      </c>
      <c r="K2609" s="100">
        <v>4.4359999999999997E-2</v>
      </c>
      <c r="M2609">
        <f t="shared" si="80"/>
        <v>0</v>
      </c>
      <c r="N2609">
        <f t="shared" si="81"/>
        <v>0</v>
      </c>
    </row>
    <row r="2610" spans="1:14" x14ac:dyDescent="0.2">
      <c r="A2610" s="96">
        <v>380020</v>
      </c>
      <c r="B2610" s="97" t="s">
        <v>267</v>
      </c>
      <c r="C2610" s="97" t="s">
        <v>264</v>
      </c>
      <c r="D2610" s="96" t="s">
        <v>2708</v>
      </c>
      <c r="E2610" s="98">
        <v>268</v>
      </c>
      <c r="F2610" s="99">
        <v>0</v>
      </c>
      <c r="G2610" s="98">
        <v>268</v>
      </c>
      <c r="H2610" s="98">
        <v>8975</v>
      </c>
      <c r="I2610" s="99">
        <v>0</v>
      </c>
      <c r="J2610" s="98">
        <v>8975</v>
      </c>
      <c r="K2610" s="100">
        <v>2.9860000000000001E-2</v>
      </c>
      <c r="M2610">
        <f t="shared" si="80"/>
        <v>0</v>
      </c>
      <c r="N2610">
        <f t="shared" si="81"/>
        <v>0</v>
      </c>
    </row>
    <row r="2611" spans="1:14" x14ac:dyDescent="0.2">
      <c r="A2611" s="96">
        <v>380021</v>
      </c>
      <c r="B2611" s="97" t="s">
        <v>267</v>
      </c>
      <c r="C2611" s="97" t="s">
        <v>264</v>
      </c>
      <c r="D2611" s="96" t="s">
        <v>2709</v>
      </c>
      <c r="E2611" s="98">
        <v>601</v>
      </c>
      <c r="F2611" s="99">
        <v>83</v>
      </c>
      <c r="G2611" s="98">
        <v>684</v>
      </c>
      <c r="H2611" s="98">
        <v>7228</v>
      </c>
      <c r="I2611" s="99">
        <v>4125</v>
      </c>
      <c r="J2611" s="98">
        <v>11353</v>
      </c>
      <c r="K2611" s="100">
        <v>6.0249999999999998E-2</v>
      </c>
      <c r="M2611">
        <f t="shared" si="80"/>
        <v>0.12134502923976608</v>
      </c>
      <c r="N2611">
        <f t="shared" si="81"/>
        <v>0.36334008632079628</v>
      </c>
    </row>
    <row r="2612" spans="1:14" x14ac:dyDescent="0.2">
      <c r="A2612" s="96">
        <v>380022</v>
      </c>
      <c r="B2612" s="97" t="s">
        <v>267</v>
      </c>
      <c r="C2612" s="97" t="s">
        <v>264</v>
      </c>
      <c r="D2612" s="96" t="s">
        <v>2710</v>
      </c>
      <c r="E2612" s="98">
        <v>50</v>
      </c>
      <c r="F2612" s="99">
        <v>0</v>
      </c>
      <c r="G2612" s="98">
        <v>50</v>
      </c>
      <c r="H2612" s="98">
        <v>4020</v>
      </c>
      <c r="I2612" s="99">
        <v>0</v>
      </c>
      <c r="J2612" s="98">
        <v>4020</v>
      </c>
      <c r="K2612" s="100">
        <v>1.244E-2</v>
      </c>
      <c r="M2612">
        <f t="shared" si="80"/>
        <v>0</v>
      </c>
      <c r="N2612">
        <f t="shared" si="81"/>
        <v>0</v>
      </c>
    </row>
    <row r="2613" spans="1:14" x14ac:dyDescent="0.2">
      <c r="A2613" s="96">
        <v>380025</v>
      </c>
      <c r="B2613" s="97" t="s">
        <v>267</v>
      </c>
      <c r="C2613" s="97" t="s">
        <v>264</v>
      </c>
      <c r="D2613" s="96" t="s">
        <v>2711</v>
      </c>
      <c r="E2613" s="98">
        <v>207</v>
      </c>
      <c r="F2613" s="99">
        <v>274</v>
      </c>
      <c r="G2613" s="98">
        <v>481</v>
      </c>
      <c r="H2613" s="98">
        <v>4584</v>
      </c>
      <c r="I2613" s="99">
        <v>3292</v>
      </c>
      <c r="J2613" s="98">
        <v>7876</v>
      </c>
      <c r="K2613" s="100">
        <v>6.1069999999999999E-2</v>
      </c>
      <c r="M2613">
        <f t="shared" si="80"/>
        <v>0.56964656964656968</v>
      </c>
      <c r="N2613">
        <f t="shared" si="81"/>
        <v>0.41797866937531741</v>
      </c>
    </row>
    <row r="2614" spans="1:14" x14ac:dyDescent="0.2">
      <c r="A2614" s="96">
        <v>380027</v>
      </c>
      <c r="B2614" s="97" t="s">
        <v>168</v>
      </c>
      <c r="C2614" s="97" t="s">
        <v>264</v>
      </c>
      <c r="D2614" s="96" t="s">
        <v>353</v>
      </c>
      <c r="E2614" s="98">
        <v>251</v>
      </c>
      <c r="F2614" s="99">
        <v>694</v>
      </c>
      <c r="G2614" s="98">
        <v>945</v>
      </c>
      <c r="H2614" s="98">
        <v>16467</v>
      </c>
      <c r="I2614" s="99">
        <v>2985</v>
      </c>
      <c r="J2614" s="98">
        <v>19452</v>
      </c>
      <c r="K2614" s="100">
        <v>4.8579999999999998E-2</v>
      </c>
      <c r="M2614">
        <f t="shared" si="80"/>
        <v>0.73439153439153437</v>
      </c>
      <c r="N2614">
        <f t="shared" si="81"/>
        <v>0.15345465761875385</v>
      </c>
    </row>
    <row r="2615" spans="1:14" x14ac:dyDescent="0.2">
      <c r="A2615" s="96">
        <v>380029</v>
      </c>
      <c r="B2615" s="97" t="s">
        <v>267</v>
      </c>
      <c r="C2615" s="97" t="s">
        <v>264</v>
      </c>
      <c r="D2615" s="96" t="s">
        <v>2712</v>
      </c>
      <c r="E2615" s="98">
        <v>37</v>
      </c>
      <c r="F2615" s="99">
        <v>0</v>
      </c>
      <c r="G2615" s="98">
        <v>37</v>
      </c>
      <c r="H2615" s="98">
        <v>1151</v>
      </c>
      <c r="I2615" s="99">
        <v>0</v>
      </c>
      <c r="J2615" s="98">
        <v>1151</v>
      </c>
      <c r="K2615" s="100">
        <v>3.2149999999999998E-2</v>
      </c>
      <c r="M2615">
        <f t="shared" si="80"/>
        <v>0</v>
      </c>
      <c r="N2615">
        <f t="shared" si="81"/>
        <v>0</v>
      </c>
    </row>
    <row r="2616" spans="1:14" x14ac:dyDescent="0.2">
      <c r="A2616" s="96">
        <v>380033</v>
      </c>
      <c r="B2616" s="97" t="s">
        <v>267</v>
      </c>
      <c r="C2616" s="97" t="s">
        <v>264</v>
      </c>
      <c r="D2616" s="96" t="s">
        <v>2713</v>
      </c>
      <c r="E2616" s="98">
        <v>1074</v>
      </c>
      <c r="F2616" s="99">
        <v>7</v>
      </c>
      <c r="G2616" s="98">
        <v>1081</v>
      </c>
      <c r="H2616" s="98">
        <v>38450</v>
      </c>
      <c r="I2616" s="99">
        <v>19</v>
      </c>
      <c r="J2616" s="98">
        <v>38469</v>
      </c>
      <c r="K2616" s="100">
        <v>2.81E-2</v>
      </c>
      <c r="M2616">
        <f t="shared" si="80"/>
        <v>6.4754856614246065E-3</v>
      </c>
      <c r="N2616">
        <f t="shared" si="81"/>
        <v>4.9390418258857781E-4</v>
      </c>
    </row>
    <row r="2617" spans="1:14" x14ac:dyDescent="0.2">
      <c r="A2617" s="96">
        <v>380037</v>
      </c>
      <c r="B2617" s="97" t="s">
        <v>267</v>
      </c>
      <c r="C2617" s="97" t="s">
        <v>264</v>
      </c>
      <c r="D2617" s="96" t="s">
        <v>2714</v>
      </c>
      <c r="E2617" s="98">
        <v>46</v>
      </c>
      <c r="F2617" s="99">
        <v>8</v>
      </c>
      <c r="G2617" s="98">
        <v>54</v>
      </c>
      <c r="H2617" s="98">
        <v>1424</v>
      </c>
      <c r="I2617" s="99">
        <v>159</v>
      </c>
      <c r="J2617" s="98">
        <v>1583</v>
      </c>
      <c r="K2617" s="100">
        <v>3.4110000000000001E-2</v>
      </c>
      <c r="M2617">
        <f t="shared" si="80"/>
        <v>0.14814814814814814</v>
      </c>
      <c r="N2617">
        <f t="shared" si="81"/>
        <v>0.10044219835754896</v>
      </c>
    </row>
    <row r="2618" spans="1:14" x14ac:dyDescent="0.2">
      <c r="A2618" s="96">
        <v>380038</v>
      </c>
      <c r="B2618" s="97" t="s">
        <v>267</v>
      </c>
      <c r="C2618" s="97" t="s">
        <v>264</v>
      </c>
      <c r="D2618" s="96" t="s">
        <v>2715</v>
      </c>
      <c r="E2618" s="98">
        <v>113</v>
      </c>
      <c r="F2618" s="99">
        <v>151</v>
      </c>
      <c r="G2618" s="98">
        <v>264</v>
      </c>
      <c r="H2618" s="98">
        <v>3162</v>
      </c>
      <c r="I2618" s="99">
        <v>3225</v>
      </c>
      <c r="J2618" s="98">
        <v>6387</v>
      </c>
      <c r="K2618" s="100">
        <v>4.1329999999999999E-2</v>
      </c>
      <c r="M2618">
        <f t="shared" si="80"/>
        <v>0.57196969696969702</v>
      </c>
      <c r="N2618">
        <f t="shared" si="81"/>
        <v>0.50493189290746832</v>
      </c>
    </row>
    <row r="2619" spans="1:14" x14ac:dyDescent="0.2">
      <c r="A2619" s="96">
        <v>380040</v>
      </c>
      <c r="B2619" s="97" t="s">
        <v>267</v>
      </c>
      <c r="C2619" s="97" t="s">
        <v>264</v>
      </c>
      <c r="D2619" s="96" t="s">
        <v>2716</v>
      </c>
      <c r="E2619" s="98">
        <v>31</v>
      </c>
      <c r="F2619" s="99">
        <v>0</v>
      </c>
      <c r="G2619" s="98">
        <v>31</v>
      </c>
      <c r="H2619" s="98">
        <v>2288</v>
      </c>
      <c r="I2619" s="99">
        <v>0</v>
      </c>
      <c r="J2619" s="98">
        <v>2288</v>
      </c>
      <c r="K2619" s="100">
        <v>1.355E-2</v>
      </c>
      <c r="M2619">
        <f t="shared" si="80"/>
        <v>0</v>
      </c>
      <c r="N2619">
        <f t="shared" si="81"/>
        <v>0</v>
      </c>
    </row>
    <row r="2620" spans="1:14" x14ac:dyDescent="0.2">
      <c r="A2620" s="96">
        <v>380047</v>
      </c>
      <c r="B2620" s="97" t="s">
        <v>267</v>
      </c>
      <c r="C2620" s="97" t="s">
        <v>264</v>
      </c>
      <c r="D2620" s="96" t="s">
        <v>2717</v>
      </c>
      <c r="E2620" s="98">
        <v>408</v>
      </c>
      <c r="F2620" s="99">
        <v>0</v>
      </c>
      <c r="G2620" s="98">
        <v>408</v>
      </c>
      <c r="H2620" s="98">
        <v>16689</v>
      </c>
      <c r="I2620" s="99">
        <v>0</v>
      </c>
      <c r="J2620" s="98">
        <v>16689</v>
      </c>
      <c r="K2620" s="100">
        <v>2.445E-2</v>
      </c>
      <c r="M2620">
        <f t="shared" si="80"/>
        <v>0</v>
      </c>
      <c r="N2620">
        <f t="shared" si="81"/>
        <v>0</v>
      </c>
    </row>
    <row r="2621" spans="1:14" x14ac:dyDescent="0.2">
      <c r="A2621" s="96">
        <v>380050</v>
      </c>
      <c r="B2621" s="97" t="s">
        <v>267</v>
      </c>
      <c r="C2621" s="97" t="s">
        <v>264</v>
      </c>
      <c r="D2621" s="96" t="s">
        <v>2718</v>
      </c>
      <c r="E2621" s="98">
        <v>430</v>
      </c>
      <c r="F2621" s="99">
        <v>58</v>
      </c>
      <c r="G2621" s="98">
        <v>488</v>
      </c>
      <c r="H2621" s="98">
        <v>11808</v>
      </c>
      <c r="I2621" s="99">
        <v>99</v>
      </c>
      <c r="J2621" s="98">
        <v>11907</v>
      </c>
      <c r="K2621" s="100">
        <v>4.0980000000000003E-2</v>
      </c>
      <c r="M2621">
        <f t="shared" si="80"/>
        <v>0.11885245901639344</v>
      </c>
      <c r="N2621">
        <f t="shared" si="81"/>
        <v>8.3144368858654571E-3</v>
      </c>
    </row>
    <row r="2622" spans="1:14" x14ac:dyDescent="0.2">
      <c r="A2622" s="96">
        <v>380051</v>
      </c>
      <c r="B2622" s="97" t="s">
        <v>267</v>
      </c>
      <c r="C2622" s="97" t="s">
        <v>264</v>
      </c>
      <c r="D2622" s="96" t="s">
        <v>2719</v>
      </c>
      <c r="E2622" s="98">
        <v>520</v>
      </c>
      <c r="F2622" s="99">
        <v>1454</v>
      </c>
      <c r="G2622" s="98">
        <v>1974</v>
      </c>
      <c r="H2622" s="98">
        <v>18315</v>
      </c>
      <c r="I2622" s="99">
        <v>20306</v>
      </c>
      <c r="J2622" s="98">
        <v>38621</v>
      </c>
      <c r="K2622" s="100">
        <v>5.1110000000000003E-2</v>
      </c>
      <c r="M2622">
        <f t="shared" si="80"/>
        <v>0.73657548125633232</v>
      </c>
      <c r="N2622">
        <f t="shared" si="81"/>
        <v>0.52577613215608088</v>
      </c>
    </row>
    <row r="2623" spans="1:14" x14ac:dyDescent="0.2">
      <c r="A2623" s="96">
        <v>380052</v>
      </c>
      <c r="B2623" s="97" t="s">
        <v>168</v>
      </c>
      <c r="C2623" s="97" t="s">
        <v>264</v>
      </c>
      <c r="D2623" s="96" t="s">
        <v>2720</v>
      </c>
      <c r="E2623" s="98">
        <v>393</v>
      </c>
      <c r="F2623" s="99">
        <v>6</v>
      </c>
      <c r="G2623" s="98">
        <v>399</v>
      </c>
      <c r="H2623" s="98">
        <v>4218</v>
      </c>
      <c r="I2623" s="99">
        <v>442</v>
      </c>
      <c r="J2623" s="98">
        <v>4660</v>
      </c>
      <c r="K2623" s="100">
        <v>8.5620000000000002E-2</v>
      </c>
      <c r="M2623">
        <f t="shared" si="80"/>
        <v>1.5037593984962405E-2</v>
      </c>
      <c r="N2623">
        <f t="shared" si="81"/>
        <v>9.4849785407725318E-2</v>
      </c>
    </row>
    <row r="2624" spans="1:14" x14ac:dyDescent="0.2">
      <c r="A2624" s="96">
        <v>380056</v>
      </c>
      <c r="B2624" s="97" t="s">
        <v>267</v>
      </c>
      <c r="C2624" s="97" t="s">
        <v>264</v>
      </c>
      <c r="D2624" s="96" t="s">
        <v>2721</v>
      </c>
      <c r="E2624" s="98">
        <v>7</v>
      </c>
      <c r="F2624" s="99">
        <v>56</v>
      </c>
      <c r="G2624" s="98">
        <v>63</v>
      </c>
      <c r="H2624" s="98">
        <v>986</v>
      </c>
      <c r="I2624" s="99">
        <v>657</v>
      </c>
      <c r="J2624" s="98">
        <v>1643</v>
      </c>
      <c r="K2624" s="100">
        <v>3.8339999999999999E-2</v>
      </c>
      <c r="M2624">
        <f t="shared" si="80"/>
        <v>0.88888888888888884</v>
      </c>
      <c r="N2624">
        <f t="shared" si="81"/>
        <v>0.3998782714546561</v>
      </c>
    </row>
    <row r="2625" spans="1:14" x14ac:dyDescent="0.2">
      <c r="A2625" s="96">
        <v>380060</v>
      </c>
      <c r="B2625" s="97" t="s">
        <v>267</v>
      </c>
      <c r="C2625" s="97" t="s">
        <v>264</v>
      </c>
      <c r="D2625" s="96" t="s">
        <v>2722</v>
      </c>
      <c r="E2625" s="98">
        <v>520</v>
      </c>
      <c r="F2625" s="99">
        <v>554</v>
      </c>
      <c r="G2625" s="98">
        <v>1074</v>
      </c>
      <c r="H2625" s="98">
        <v>8434</v>
      </c>
      <c r="I2625" s="99">
        <v>9019</v>
      </c>
      <c r="J2625" s="98">
        <v>17453</v>
      </c>
      <c r="K2625" s="100">
        <v>6.1539999999999997E-2</v>
      </c>
      <c r="M2625">
        <f t="shared" si="80"/>
        <v>0.51582867783985098</v>
      </c>
      <c r="N2625">
        <f t="shared" si="81"/>
        <v>0.51675929639603502</v>
      </c>
    </row>
    <row r="2626" spans="1:14" x14ac:dyDescent="0.2">
      <c r="A2626" s="96">
        <v>380061</v>
      </c>
      <c r="B2626" s="97" t="s">
        <v>267</v>
      </c>
      <c r="C2626" s="97" t="s">
        <v>264</v>
      </c>
      <c r="D2626" s="96" t="s">
        <v>2723</v>
      </c>
      <c r="E2626" s="98">
        <v>872</v>
      </c>
      <c r="F2626" s="99">
        <v>1180</v>
      </c>
      <c r="G2626" s="98">
        <v>2052</v>
      </c>
      <c r="H2626" s="98">
        <v>22129</v>
      </c>
      <c r="I2626" s="99">
        <v>18880</v>
      </c>
      <c r="J2626" s="98">
        <v>41009</v>
      </c>
      <c r="K2626" s="100">
        <v>5.0040000000000001E-2</v>
      </c>
      <c r="M2626">
        <f t="shared" si="80"/>
        <v>0.57504873294346981</v>
      </c>
      <c r="N2626">
        <f t="shared" si="81"/>
        <v>0.46038674437318639</v>
      </c>
    </row>
    <row r="2627" spans="1:14" x14ac:dyDescent="0.2">
      <c r="A2627" s="96">
        <v>380071</v>
      </c>
      <c r="B2627" s="97" t="s">
        <v>168</v>
      </c>
      <c r="C2627" s="97" t="s">
        <v>264</v>
      </c>
      <c r="D2627" s="96" t="s">
        <v>2724</v>
      </c>
      <c r="E2627" s="98">
        <v>478</v>
      </c>
      <c r="F2627" s="99">
        <v>0</v>
      </c>
      <c r="G2627" s="98">
        <v>478</v>
      </c>
      <c r="H2627" s="98">
        <v>6540</v>
      </c>
      <c r="I2627" s="99">
        <v>702</v>
      </c>
      <c r="J2627" s="98">
        <v>7242</v>
      </c>
      <c r="K2627" s="100">
        <v>6.6000000000000003E-2</v>
      </c>
      <c r="M2627">
        <f t="shared" si="80"/>
        <v>0</v>
      </c>
      <c r="N2627">
        <f t="shared" si="81"/>
        <v>9.6934548467274229E-2</v>
      </c>
    </row>
    <row r="2628" spans="1:14" x14ac:dyDescent="0.2">
      <c r="A2628" s="96">
        <v>380075</v>
      </c>
      <c r="B2628" s="97" t="s">
        <v>267</v>
      </c>
      <c r="C2628" s="97" t="s">
        <v>264</v>
      </c>
      <c r="D2628" s="96" t="s">
        <v>2725</v>
      </c>
      <c r="E2628" s="98">
        <v>993</v>
      </c>
      <c r="F2628" s="99">
        <v>15</v>
      </c>
      <c r="G2628" s="98">
        <v>1008</v>
      </c>
      <c r="H2628" s="98">
        <v>14598</v>
      </c>
      <c r="I2628" s="99">
        <v>1076</v>
      </c>
      <c r="J2628" s="98">
        <v>15674</v>
      </c>
      <c r="K2628" s="100">
        <v>6.4310000000000006E-2</v>
      </c>
      <c r="M2628">
        <f t="shared" ref="M2628:M2691" si="82">F2628/G2628</f>
        <v>1.488095238095238E-2</v>
      </c>
      <c r="N2628">
        <f t="shared" ref="N2628:N2691" si="83">I2628/J2628</f>
        <v>6.864871762153886E-2</v>
      </c>
    </row>
    <row r="2629" spans="1:14" x14ac:dyDescent="0.2">
      <c r="A2629" s="96">
        <v>380082</v>
      </c>
      <c r="B2629" s="97" t="s">
        <v>267</v>
      </c>
      <c r="C2629" s="97" t="s">
        <v>264</v>
      </c>
      <c r="D2629" s="96" t="s">
        <v>2726</v>
      </c>
      <c r="E2629" s="98">
        <v>169</v>
      </c>
      <c r="F2629" s="99">
        <v>110</v>
      </c>
      <c r="G2629" s="98">
        <v>279</v>
      </c>
      <c r="H2629" s="98">
        <v>2557</v>
      </c>
      <c r="I2629" s="99">
        <v>2534</v>
      </c>
      <c r="J2629" s="98">
        <v>5091</v>
      </c>
      <c r="K2629" s="100">
        <v>5.4800000000000001E-2</v>
      </c>
      <c r="M2629">
        <f t="shared" si="82"/>
        <v>0.3942652329749104</v>
      </c>
      <c r="N2629">
        <f t="shared" si="83"/>
        <v>0.49774111176586133</v>
      </c>
    </row>
    <row r="2630" spans="1:14" x14ac:dyDescent="0.2">
      <c r="A2630" s="96">
        <v>380089</v>
      </c>
      <c r="B2630" s="97" t="s">
        <v>267</v>
      </c>
      <c r="C2630" s="97" t="s">
        <v>264</v>
      </c>
      <c r="D2630" s="96" t="s">
        <v>2727</v>
      </c>
      <c r="E2630" s="98">
        <v>156</v>
      </c>
      <c r="F2630" s="99">
        <v>60</v>
      </c>
      <c r="G2630" s="98">
        <v>216</v>
      </c>
      <c r="H2630" s="98">
        <v>9757</v>
      </c>
      <c r="I2630" s="99">
        <v>5043</v>
      </c>
      <c r="J2630" s="98">
        <v>14800</v>
      </c>
      <c r="K2630" s="100">
        <v>1.4590000000000001E-2</v>
      </c>
      <c r="M2630">
        <f t="shared" si="82"/>
        <v>0.27777777777777779</v>
      </c>
      <c r="N2630">
        <f t="shared" si="83"/>
        <v>0.34074324324324323</v>
      </c>
    </row>
    <row r="2631" spans="1:14" x14ac:dyDescent="0.2">
      <c r="A2631" s="96">
        <v>380090</v>
      </c>
      <c r="B2631" s="97" t="s">
        <v>267</v>
      </c>
      <c r="C2631" s="97" t="s">
        <v>264</v>
      </c>
      <c r="D2631" s="96" t="s">
        <v>2728</v>
      </c>
      <c r="E2631" s="98">
        <v>324</v>
      </c>
      <c r="F2631" s="99">
        <v>0</v>
      </c>
      <c r="G2631" s="98">
        <v>324</v>
      </c>
      <c r="H2631" s="98">
        <v>14357</v>
      </c>
      <c r="I2631" s="99">
        <v>0</v>
      </c>
      <c r="J2631" s="98">
        <v>14357</v>
      </c>
      <c r="K2631" s="100">
        <v>2.257E-2</v>
      </c>
      <c r="M2631">
        <f t="shared" si="82"/>
        <v>0</v>
      </c>
      <c r="N2631">
        <f t="shared" si="83"/>
        <v>0</v>
      </c>
    </row>
    <row r="2632" spans="1:14" x14ac:dyDescent="0.2">
      <c r="A2632" s="96">
        <v>380091</v>
      </c>
      <c r="B2632" s="97" t="s">
        <v>168</v>
      </c>
      <c r="C2632" s="97" t="s">
        <v>264</v>
      </c>
      <c r="D2632" s="96" t="s">
        <v>2729</v>
      </c>
      <c r="E2632" s="98">
        <v>59</v>
      </c>
      <c r="F2632" s="99">
        <v>331</v>
      </c>
      <c r="G2632" s="98">
        <v>390</v>
      </c>
      <c r="H2632" s="98">
        <v>1935</v>
      </c>
      <c r="I2632" s="99">
        <v>22349</v>
      </c>
      <c r="J2632" s="98">
        <v>24284</v>
      </c>
      <c r="K2632" s="100">
        <v>1.6060000000000001E-2</v>
      </c>
      <c r="M2632">
        <f t="shared" si="82"/>
        <v>0.8487179487179487</v>
      </c>
      <c r="N2632">
        <f t="shared" si="83"/>
        <v>0.92031790479327957</v>
      </c>
    </row>
    <row r="2633" spans="1:14" x14ac:dyDescent="0.2">
      <c r="A2633" s="96">
        <v>380101</v>
      </c>
      <c r="B2633" s="97" t="s">
        <v>267</v>
      </c>
      <c r="C2633" s="97" t="s">
        <v>264</v>
      </c>
      <c r="D2633" s="96" t="s">
        <v>2730</v>
      </c>
      <c r="E2633" s="98">
        <v>23</v>
      </c>
      <c r="F2633" s="99">
        <v>0</v>
      </c>
      <c r="G2633" s="98">
        <v>23</v>
      </c>
      <c r="H2633" s="98">
        <v>98</v>
      </c>
      <c r="I2633" s="99">
        <v>0</v>
      </c>
      <c r="J2633" s="98">
        <v>98</v>
      </c>
      <c r="K2633" s="100">
        <v>0.23469000000000001</v>
      </c>
      <c r="M2633">
        <f t="shared" si="82"/>
        <v>0</v>
      </c>
      <c r="N2633">
        <f t="shared" si="83"/>
        <v>0</v>
      </c>
    </row>
    <row r="2634" spans="1:14" x14ac:dyDescent="0.2">
      <c r="A2634" s="96">
        <v>390001</v>
      </c>
      <c r="B2634" s="97" t="s">
        <v>814</v>
      </c>
      <c r="C2634" s="97" t="s">
        <v>812</v>
      </c>
      <c r="D2634" s="96" t="s">
        <v>2120</v>
      </c>
      <c r="E2634" s="98">
        <v>1714</v>
      </c>
      <c r="F2634" s="99">
        <v>136</v>
      </c>
      <c r="G2634" s="98">
        <v>1850</v>
      </c>
      <c r="H2634" s="98">
        <v>27273</v>
      </c>
      <c r="I2634" s="99">
        <v>4481</v>
      </c>
      <c r="J2634" s="98">
        <v>31754</v>
      </c>
      <c r="K2634" s="100">
        <v>5.8259999999999999E-2</v>
      </c>
      <c r="M2634">
        <f t="shared" si="82"/>
        <v>7.3513513513513512E-2</v>
      </c>
      <c r="N2634">
        <f t="shared" si="83"/>
        <v>0.14111607986395414</v>
      </c>
    </row>
    <row r="2635" spans="1:14" x14ac:dyDescent="0.2">
      <c r="A2635" s="96">
        <v>390002</v>
      </c>
      <c r="B2635" s="97" t="s">
        <v>814</v>
      </c>
      <c r="C2635" s="97" t="s">
        <v>812</v>
      </c>
      <c r="D2635" s="96" t="s">
        <v>2731</v>
      </c>
      <c r="E2635" s="98">
        <v>840</v>
      </c>
      <c r="F2635" s="99">
        <v>2498</v>
      </c>
      <c r="G2635" s="98">
        <v>3338</v>
      </c>
      <c r="H2635" s="98">
        <v>18801</v>
      </c>
      <c r="I2635" s="99">
        <v>16148</v>
      </c>
      <c r="J2635" s="98">
        <v>34949</v>
      </c>
      <c r="K2635" s="100">
        <v>9.5509999999999998E-2</v>
      </c>
      <c r="M2635">
        <f t="shared" si="82"/>
        <v>0.74835230677052123</v>
      </c>
      <c r="N2635">
        <f t="shared" si="83"/>
        <v>0.46204469369652923</v>
      </c>
    </row>
    <row r="2636" spans="1:14" x14ac:dyDescent="0.2">
      <c r="A2636" s="96">
        <v>390003</v>
      </c>
      <c r="B2636" s="97" t="s">
        <v>814</v>
      </c>
      <c r="C2636" s="97" t="s">
        <v>812</v>
      </c>
      <c r="D2636" s="96" t="s">
        <v>2732</v>
      </c>
      <c r="E2636" s="98">
        <v>109</v>
      </c>
      <c r="F2636" s="99">
        <v>0</v>
      </c>
      <c r="G2636" s="98">
        <v>109</v>
      </c>
      <c r="H2636" s="98">
        <v>2917</v>
      </c>
      <c r="I2636" s="99">
        <v>0</v>
      </c>
      <c r="J2636" s="98">
        <v>2917</v>
      </c>
      <c r="K2636" s="100">
        <v>3.737E-2</v>
      </c>
      <c r="M2636">
        <f t="shared" si="82"/>
        <v>0</v>
      </c>
      <c r="N2636">
        <f t="shared" si="83"/>
        <v>0</v>
      </c>
    </row>
    <row r="2637" spans="1:14" x14ac:dyDescent="0.2">
      <c r="A2637" s="96">
        <v>390004</v>
      </c>
      <c r="B2637" s="97" t="s">
        <v>814</v>
      </c>
      <c r="C2637" s="97" t="s">
        <v>812</v>
      </c>
      <c r="D2637" s="96" t="s">
        <v>2733</v>
      </c>
      <c r="E2637" s="98">
        <v>576</v>
      </c>
      <c r="F2637" s="99">
        <v>118</v>
      </c>
      <c r="G2637" s="98">
        <v>694</v>
      </c>
      <c r="H2637" s="98">
        <v>35633</v>
      </c>
      <c r="I2637" s="99">
        <v>2165</v>
      </c>
      <c r="J2637" s="98">
        <v>37798</v>
      </c>
      <c r="K2637" s="100">
        <v>1.8360000000000001E-2</v>
      </c>
      <c r="M2637">
        <f t="shared" si="82"/>
        <v>0.17002881844380405</v>
      </c>
      <c r="N2637">
        <f t="shared" si="83"/>
        <v>5.7278162865760096E-2</v>
      </c>
    </row>
    <row r="2638" spans="1:14" x14ac:dyDescent="0.2">
      <c r="A2638" s="96">
        <v>390006</v>
      </c>
      <c r="B2638" s="97" t="s">
        <v>814</v>
      </c>
      <c r="C2638" s="97" t="s">
        <v>812</v>
      </c>
      <c r="D2638" s="96" t="s">
        <v>2734</v>
      </c>
      <c r="E2638" s="98">
        <v>2102</v>
      </c>
      <c r="F2638" s="99">
        <v>61</v>
      </c>
      <c r="G2638" s="98">
        <v>2163</v>
      </c>
      <c r="H2638" s="98">
        <v>32524</v>
      </c>
      <c r="I2638" s="99">
        <v>14394</v>
      </c>
      <c r="J2638" s="98">
        <v>46918</v>
      </c>
      <c r="K2638" s="100">
        <v>4.6100000000000002E-2</v>
      </c>
      <c r="M2638">
        <f t="shared" si="82"/>
        <v>2.8201571890892278E-2</v>
      </c>
      <c r="N2638">
        <f t="shared" si="83"/>
        <v>0.30679057078306832</v>
      </c>
    </row>
    <row r="2639" spans="1:14" x14ac:dyDescent="0.2">
      <c r="A2639" s="96">
        <v>390008</v>
      </c>
      <c r="B2639" s="97" t="s">
        <v>814</v>
      </c>
      <c r="C2639" s="97" t="s">
        <v>812</v>
      </c>
      <c r="D2639" s="96" t="s">
        <v>2735</v>
      </c>
      <c r="E2639" s="98">
        <v>14</v>
      </c>
      <c r="F2639" s="99">
        <v>174</v>
      </c>
      <c r="G2639" s="98">
        <v>188</v>
      </c>
      <c r="H2639" s="98">
        <v>3410</v>
      </c>
      <c r="I2639" s="99">
        <v>2267</v>
      </c>
      <c r="J2639" s="98">
        <v>5677</v>
      </c>
      <c r="K2639" s="100">
        <v>3.3119999999999997E-2</v>
      </c>
      <c r="M2639">
        <f t="shared" si="82"/>
        <v>0.92553191489361697</v>
      </c>
      <c r="N2639">
        <f t="shared" si="83"/>
        <v>0.39933063237625505</v>
      </c>
    </row>
    <row r="2640" spans="1:14" x14ac:dyDescent="0.2">
      <c r="A2640" s="96">
        <v>390009</v>
      </c>
      <c r="B2640" s="97" t="s">
        <v>814</v>
      </c>
      <c r="C2640" s="97" t="s">
        <v>812</v>
      </c>
      <c r="D2640" s="96" t="s">
        <v>2736</v>
      </c>
      <c r="E2640" s="98">
        <v>2403</v>
      </c>
      <c r="F2640" s="99">
        <v>257</v>
      </c>
      <c r="G2640" s="98">
        <v>2660</v>
      </c>
      <c r="H2640" s="98">
        <v>29283</v>
      </c>
      <c r="I2640" s="99">
        <v>8001</v>
      </c>
      <c r="J2640" s="98">
        <v>37284</v>
      </c>
      <c r="K2640" s="100">
        <v>7.1340000000000001E-2</v>
      </c>
      <c r="M2640">
        <f t="shared" si="82"/>
        <v>9.6616541353383462E-2</v>
      </c>
      <c r="N2640">
        <f t="shared" si="83"/>
        <v>0.21459607338268427</v>
      </c>
    </row>
    <row r="2641" spans="1:14" x14ac:dyDescent="0.2">
      <c r="A2641" s="96">
        <v>390010</v>
      </c>
      <c r="B2641" s="97" t="s">
        <v>814</v>
      </c>
      <c r="C2641" s="97" t="s">
        <v>812</v>
      </c>
      <c r="D2641" s="96" t="s">
        <v>2737</v>
      </c>
      <c r="E2641" s="98">
        <v>218</v>
      </c>
      <c r="F2641" s="99">
        <v>0</v>
      </c>
      <c r="G2641" s="98">
        <v>218</v>
      </c>
      <c r="H2641" s="98">
        <v>9012</v>
      </c>
      <c r="I2641" s="99">
        <v>4</v>
      </c>
      <c r="J2641" s="98">
        <v>9016</v>
      </c>
      <c r="K2641" s="100">
        <v>2.418E-2</v>
      </c>
      <c r="M2641">
        <f t="shared" si="82"/>
        <v>0</v>
      </c>
      <c r="N2641">
        <f t="shared" si="83"/>
        <v>4.4365572315882877E-4</v>
      </c>
    </row>
    <row r="2642" spans="1:14" x14ac:dyDescent="0.2">
      <c r="A2642" s="96">
        <v>390012</v>
      </c>
      <c r="B2642" s="97" t="s">
        <v>168</v>
      </c>
      <c r="C2642" s="97" t="s">
        <v>812</v>
      </c>
      <c r="D2642" s="96" t="s">
        <v>2738</v>
      </c>
      <c r="E2642" s="98">
        <v>264</v>
      </c>
      <c r="F2642" s="99">
        <v>0</v>
      </c>
      <c r="G2642" s="98">
        <v>264</v>
      </c>
      <c r="H2642" s="98">
        <v>8584</v>
      </c>
      <c r="I2642" s="99">
        <v>0</v>
      </c>
      <c r="J2642" s="98">
        <v>8584</v>
      </c>
      <c r="K2642" s="100">
        <v>3.075E-2</v>
      </c>
      <c r="M2642">
        <f t="shared" si="82"/>
        <v>0</v>
      </c>
      <c r="N2642">
        <f t="shared" si="83"/>
        <v>0</v>
      </c>
    </row>
    <row r="2643" spans="1:14" x14ac:dyDescent="0.2">
      <c r="A2643" s="96">
        <v>390013</v>
      </c>
      <c r="B2643" s="97" t="s">
        <v>814</v>
      </c>
      <c r="C2643" s="97" t="s">
        <v>812</v>
      </c>
      <c r="D2643" s="96" t="s">
        <v>2739</v>
      </c>
      <c r="E2643" s="98">
        <v>284</v>
      </c>
      <c r="F2643" s="99">
        <v>0</v>
      </c>
      <c r="G2643" s="98">
        <v>284</v>
      </c>
      <c r="H2643" s="98">
        <v>10312</v>
      </c>
      <c r="I2643" s="99">
        <v>883</v>
      </c>
      <c r="J2643" s="98">
        <v>11195</v>
      </c>
      <c r="K2643" s="100">
        <v>2.537E-2</v>
      </c>
      <c r="M2643">
        <f t="shared" si="82"/>
        <v>0</v>
      </c>
      <c r="N2643">
        <f t="shared" si="83"/>
        <v>7.8874497543546224E-2</v>
      </c>
    </row>
    <row r="2644" spans="1:14" x14ac:dyDescent="0.2">
      <c r="A2644" s="96">
        <v>390016</v>
      </c>
      <c r="B2644" s="97" t="s">
        <v>814</v>
      </c>
      <c r="C2644" s="97" t="s">
        <v>812</v>
      </c>
      <c r="D2644" s="96" t="s">
        <v>2740</v>
      </c>
      <c r="E2644" s="98">
        <v>383</v>
      </c>
      <c r="F2644" s="99">
        <v>1168</v>
      </c>
      <c r="G2644" s="98">
        <v>1551</v>
      </c>
      <c r="H2644" s="98">
        <v>13898</v>
      </c>
      <c r="I2644" s="99">
        <v>13460</v>
      </c>
      <c r="J2644" s="98">
        <v>27358</v>
      </c>
      <c r="K2644" s="100">
        <v>5.6689999999999997E-2</v>
      </c>
      <c r="M2644">
        <f t="shared" si="82"/>
        <v>0.75306254029658282</v>
      </c>
      <c r="N2644">
        <f t="shared" si="83"/>
        <v>0.49199502887637986</v>
      </c>
    </row>
    <row r="2645" spans="1:14" x14ac:dyDescent="0.2">
      <c r="A2645" s="96">
        <v>390019</v>
      </c>
      <c r="B2645" s="97" t="s">
        <v>814</v>
      </c>
      <c r="C2645" s="97" t="s">
        <v>812</v>
      </c>
      <c r="D2645" s="96" t="s">
        <v>2741</v>
      </c>
      <c r="E2645" s="98">
        <v>187</v>
      </c>
      <c r="F2645" s="99">
        <v>0</v>
      </c>
      <c r="G2645" s="98">
        <v>187</v>
      </c>
      <c r="H2645" s="98">
        <v>5657</v>
      </c>
      <c r="I2645" s="99">
        <v>0</v>
      </c>
      <c r="J2645" s="98">
        <v>5657</v>
      </c>
      <c r="K2645" s="100">
        <v>3.3059999999999999E-2</v>
      </c>
      <c r="M2645">
        <f t="shared" si="82"/>
        <v>0</v>
      </c>
      <c r="N2645">
        <f t="shared" si="83"/>
        <v>0</v>
      </c>
    </row>
    <row r="2646" spans="1:14" x14ac:dyDescent="0.2">
      <c r="A2646" s="96">
        <v>390023</v>
      </c>
      <c r="B2646" s="97" t="s">
        <v>168</v>
      </c>
      <c r="C2646" s="97" t="s">
        <v>812</v>
      </c>
      <c r="D2646" s="96" t="s">
        <v>2742</v>
      </c>
      <c r="E2646" s="98">
        <v>1565</v>
      </c>
      <c r="F2646" s="99">
        <v>1089</v>
      </c>
      <c r="G2646" s="98">
        <v>2654</v>
      </c>
      <c r="H2646" s="98">
        <v>8627</v>
      </c>
      <c r="I2646" s="99">
        <v>4457</v>
      </c>
      <c r="J2646" s="98">
        <v>13084</v>
      </c>
      <c r="K2646" s="100">
        <v>0.20283999999999999</v>
      </c>
      <c r="M2646">
        <f t="shared" si="82"/>
        <v>0.41032403918613414</v>
      </c>
      <c r="N2646">
        <f t="shared" si="83"/>
        <v>0.34064506267196576</v>
      </c>
    </row>
    <row r="2647" spans="1:14" x14ac:dyDescent="0.2">
      <c r="A2647" s="96">
        <v>390025</v>
      </c>
      <c r="B2647" s="97" t="s">
        <v>814</v>
      </c>
      <c r="C2647" s="97" t="s">
        <v>812</v>
      </c>
      <c r="D2647" s="96" t="s">
        <v>2743</v>
      </c>
      <c r="E2647" s="98">
        <v>55</v>
      </c>
      <c r="F2647" s="99">
        <v>0</v>
      </c>
      <c r="G2647" s="98">
        <v>55</v>
      </c>
      <c r="H2647" s="98">
        <v>215</v>
      </c>
      <c r="I2647" s="99">
        <v>0</v>
      </c>
      <c r="J2647" s="98">
        <v>215</v>
      </c>
      <c r="K2647" s="100">
        <v>0.25580999999999998</v>
      </c>
      <c r="M2647">
        <f t="shared" si="82"/>
        <v>0</v>
      </c>
      <c r="N2647">
        <f t="shared" si="83"/>
        <v>0</v>
      </c>
    </row>
    <row r="2648" spans="1:14" x14ac:dyDescent="0.2">
      <c r="A2648" s="96">
        <v>390026</v>
      </c>
      <c r="B2648" s="97" t="s">
        <v>168</v>
      </c>
      <c r="C2648" s="97" t="s">
        <v>812</v>
      </c>
      <c r="D2648" s="96" t="s">
        <v>2744</v>
      </c>
      <c r="E2648" s="98">
        <v>631</v>
      </c>
      <c r="F2648" s="99">
        <v>269</v>
      </c>
      <c r="G2648" s="98">
        <v>900</v>
      </c>
      <c r="H2648" s="98">
        <v>14309</v>
      </c>
      <c r="I2648" s="99">
        <v>6605</v>
      </c>
      <c r="J2648" s="98">
        <v>20914</v>
      </c>
      <c r="K2648" s="100">
        <v>4.3029999999999999E-2</v>
      </c>
      <c r="M2648">
        <f t="shared" si="82"/>
        <v>0.29888888888888887</v>
      </c>
      <c r="N2648">
        <f t="shared" si="83"/>
        <v>0.3158171559720761</v>
      </c>
    </row>
    <row r="2649" spans="1:14" x14ac:dyDescent="0.2">
      <c r="A2649" s="96">
        <v>390027</v>
      </c>
      <c r="B2649" s="97" t="s">
        <v>814</v>
      </c>
      <c r="C2649" s="97" t="s">
        <v>812</v>
      </c>
      <c r="D2649" s="96" t="s">
        <v>2745</v>
      </c>
      <c r="E2649" s="98">
        <v>4972</v>
      </c>
      <c r="F2649" s="99">
        <v>7415</v>
      </c>
      <c r="G2649" s="98">
        <v>12387</v>
      </c>
      <c r="H2649" s="98">
        <v>30551</v>
      </c>
      <c r="I2649" s="99">
        <v>30058</v>
      </c>
      <c r="J2649" s="98">
        <v>60609</v>
      </c>
      <c r="K2649" s="100">
        <v>0.20438000000000001</v>
      </c>
      <c r="M2649">
        <f t="shared" si="82"/>
        <v>0.59861144748526685</v>
      </c>
      <c r="N2649">
        <f t="shared" si="83"/>
        <v>0.49593294725205828</v>
      </c>
    </row>
    <row r="2650" spans="1:14" x14ac:dyDescent="0.2">
      <c r="A2650" s="96">
        <v>390028</v>
      </c>
      <c r="B2650" s="97" t="s">
        <v>814</v>
      </c>
      <c r="C2650" s="97" t="s">
        <v>812</v>
      </c>
      <c r="D2650" s="96" t="s">
        <v>2746</v>
      </c>
      <c r="E2650" s="98">
        <v>2042</v>
      </c>
      <c r="F2650" s="99">
        <v>2682</v>
      </c>
      <c r="G2650" s="98">
        <v>4724</v>
      </c>
      <c r="H2650" s="98">
        <v>23412</v>
      </c>
      <c r="I2650" s="99">
        <v>22265</v>
      </c>
      <c r="J2650" s="98">
        <v>45677</v>
      </c>
      <c r="K2650" s="100">
        <v>0.10342</v>
      </c>
      <c r="M2650">
        <f t="shared" si="82"/>
        <v>0.5677392040643523</v>
      </c>
      <c r="N2650">
        <f t="shared" si="83"/>
        <v>0.48744444687698402</v>
      </c>
    </row>
    <row r="2651" spans="1:14" x14ac:dyDescent="0.2">
      <c r="A2651" s="96">
        <v>390030</v>
      </c>
      <c r="B2651" s="97" t="s">
        <v>814</v>
      </c>
      <c r="C2651" s="97" t="s">
        <v>812</v>
      </c>
      <c r="D2651" s="96" t="s">
        <v>2747</v>
      </c>
      <c r="E2651" s="98">
        <v>687</v>
      </c>
      <c r="F2651" s="99">
        <v>37</v>
      </c>
      <c r="G2651" s="98">
        <v>724</v>
      </c>
      <c r="H2651" s="98">
        <v>18373</v>
      </c>
      <c r="I2651" s="99">
        <v>1396</v>
      </c>
      <c r="J2651" s="98">
        <v>19769</v>
      </c>
      <c r="K2651" s="100">
        <v>3.662E-2</v>
      </c>
      <c r="M2651">
        <f t="shared" si="82"/>
        <v>5.1104972375690609E-2</v>
      </c>
      <c r="N2651">
        <f t="shared" si="83"/>
        <v>7.0615610298952899E-2</v>
      </c>
    </row>
    <row r="2652" spans="1:14" x14ac:dyDescent="0.2">
      <c r="A2652" s="96">
        <v>390031</v>
      </c>
      <c r="B2652" s="97" t="s">
        <v>814</v>
      </c>
      <c r="C2652" s="97" t="s">
        <v>812</v>
      </c>
      <c r="D2652" s="96" t="s">
        <v>2748</v>
      </c>
      <c r="E2652" s="98">
        <v>743</v>
      </c>
      <c r="F2652" s="99">
        <v>0</v>
      </c>
      <c r="G2652" s="98">
        <v>743</v>
      </c>
      <c r="H2652" s="98">
        <v>19096</v>
      </c>
      <c r="I2652" s="99">
        <v>0</v>
      </c>
      <c r="J2652" s="98">
        <v>19096</v>
      </c>
      <c r="K2652" s="100">
        <v>3.891E-2</v>
      </c>
      <c r="M2652">
        <f t="shared" si="82"/>
        <v>0</v>
      </c>
      <c r="N2652">
        <f t="shared" si="83"/>
        <v>0</v>
      </c>
    </row>
    <row r="2653" spans="1:14" x14ac:dyDescent="0.2">
      <c r="A2653" s="96">
        <v>390032</v>
      </c>
      <c r="B2653" s="97" t="s">
        <v>814</v>
      </c>
      <c r="C2653" s="97" t="s">
        <v>812</v>
      </c>
      <c r="D2653" s="96" t="s">
        <v>2749</v>
      </c>
      <c r="E2653" s="98">
        <v>879</v>
      </c>
      <c r="F2653" s="99">
        <v>380</v>
      </c>
      <c r="G2653" s="98">
        <v>1259</v>
      </c>
      <c r="H2653" s="98">
        <v>25793</v>
      </c>
      <c r="I2653" s="99">
        <v>4509</v>
      </c>
      <c r="J2653" s="98">
        <v>30302</v>
      </c>
      <c r="K2653" s="100">
        <v>4.1549999999999997E-2</v>
      </c>
      <c r="M2653">
        <f t="shared" si="82"/>
        <v>0.30182684670373311</v>
      </c>
      <c r="N2653">
        <f t="shared" si="83"/>
        <v>0.14880205927001519</v>
      </c>
    </row>
    <row r="2654" spans="1:14" x14ac:dyDescent="0.2">
      <c r="A2654" s="96">
        <v>390035</v>
      </c>
      <c r="B2654" s="97" t="s">
        <v>814</v>
      </c>
      <c r="C2654" s="97" t="s">
        <v>812</v>
      </c>
      <c r="D2654" s="96" t="s">
        <v>2750</v>
      </c>
      <c r="E2654" s="98">
        <v>55</v>
      </c>
      <c r="F2654" s="99">
        <v>91</v>
      </c>
      <c r="G2654" s="98">
        <v>146</v>
      </c>
      <c r="H2654" s="98">
        <v>4293</v>
      </c>
      <c r="I2654" s="99">
        <v>383</v>
      </c>
      <c r="J2654" s="98">
        <v>4676</v>
      </c>
      <c r="K2654" s="100">
        <v>3.1220000000000001E-2</v>
      </c>
      <c r="M2654">
        <f t="shared" si="82"/>
        <v>0.62328767123287676</v>
      </c>
      <c r="N2654">
        <f t="shared" si="83"/>
        <v>8.1907613344739089E-2</v>
      </c>
    </row>
    <row r="2655" spans="1:14" x14ac:dyDescent="0.2">
      <c r="A2655" s="96">
        <v>390036</v>
      </c>
      <c r="B2655" s="97" t="s">
        <v>814</v>
      </c>
      <c r="C2655" s="97" t="s">
        <v>812</v>
      </c>
      <c r="D2655" s="96" t="s">
        <v>2751</v>
      </c>
      <c r="E2655" s="98">
        <v>802</v>
      </c>
      <c r="F2655" s="99">
        <v>1440</v>
      </c>
      <c r="G2655" s="98">
        <v>2242</v>
      </c>
      <c r="H2655" s="98">
        <v>23410</v>
      </c>
      <c r="I2655" s="99">
        <v>26682</v>
      </c>
      <c r="J2655" s="98">
        <v>50092</v>
      </c>
      <c r="K2655" s="100">
        <v>4.4760000000000001E-2</v>
      </c>
      <c r="M2655">
        <f t="shared" si="82"/>
        <v>0.6422836752899197</v>
      </c>
      <c r="N2655">
        <f t="shared" si="83"/>
        <v>0.53265990577337696</v>
      </c>
    </row>
    <row r="2656" spans="1:14" x14ac:dyDescent="0.2">
      <c r="A2656" s="96">
        <v>390037</v>
      </c>
      <c r="B2656" s="97" t="s">
        <v>814</v>
      </c>
      <c r="C2656" s="97" t="s">
        <v>812</v>
      </c>
      <c r="D2656" s="96" t="s">
        <v>2752</v>
      </c>
      <c r="E2656" s="98">
        <v>249</v>
      </c>
      <c r="F2656" s="99">
        <v>546</v>
      </c>
      <c r="G2656" s="98">
        <v>795</v>
      </c>
      <c r="H2656" s="98">
        <v>9045</v>
      </c>
      <c r="I2656" s="99">
        <v>11876</v>
      </c>
      <c r="J2656" s="98">
        <v>20921</v>
      </c>
      <c r="K2656" s="100">
        <v>3.7999999999999999E-2</v>
      </c>
      <c r="M2656">
        <f t="shared" si="82"/>
        <v>0.68679245283018864</v>
      </c>
      <c r="N2656">
        <f t="shared" si="83"/>
        <v>0.56765928970890489</v>
      </c>
    </row>
    <row r="2657" spans="1:14" x14ac:dyDescent="0.2">
      <c r="A2657" s="96">
        <v>390039</v>
      </c>
      <c r="B2657" s="97" t="s">
        <v>814</v>
      </c>
      <c r="C2657" s="97" t="s">
        <v>812</v>
      </c>
      <c r="D2657" s="96" t="s">
        <v>2753</v>
      </c>
      <c r="E2657" s="98">
        <v>711</v>
      </c>
      <c r="F2657" s="99">
        <v>0</v>
      </c>
      <c r="G2657" s="98">
        <v>711</v>
      </c>
      <c r="H2657" s="98">
        <v>7088</v>
      </c>
      <c r="I2657" s="99">
        <v>0</v>
      </c>
      <c r="J2657" s="98">
        <v>7088</v>
      </c>
      <c r="K2657" s="100">
        <v>0.10031</v>
      </c>
      <c r="M2657">
        <f t="shared" si="82"/>
        <v>0</v>
      </c>
      <c r="N2657">
        <f t="shared" si="83"/>
        <v>0</v>
      </c>
    </row>
    <row r="2658" spans="1:14" x14ac:dyDescent="0.2">
      <c r="A2658" s="96">
        <v>390041</v>
      </c>
      <c r="B2658" s="97" t="s">
        <v>814</v>
      </c>
      <c r="C2658" s="97" t="s">
        <v>812</v>
      </c>
      <c r="D2658" s="96" t="s">
        <v>2754</v>
      </c>
      <c r="E2658" s="98">
        <v>810</v>
      </c>
      <c r="F2658" s="99">
        <v>1533</v>
      </c>
      <c r="G2658" s="98">
        <v>2343</v>
      </c>
      <c r="H2658" s="98">
        <v>18420</v>
      </c>
      <c r="I2658" s="99">
        <v>3265</v>
      </c>
      <c r="J2658" s="98">
        <v>21685</v>
      </c>
      <c r="K2658" s="100">
        <v>0.10804999999999999</v>
      </c>
      <c r="M2658">
        <f t="shared" si="82"/>
        <v>0.6542893725992317</v>
      </c>
      <c r="N2658">
        <f t="shared" si="83"/>
        <v>0.15056490661747751</v>
      </c>
    </row>
    <row r="2659" spans="1:14" x14ac:dyDescent="0.2">
      <c r="A2659" s="96">
        <v>390042</v>
      </c>
      <c r="B2659" s="97" t="s">
        <v>814</v>
      </c>
      <c r="C2659" s="97" t="s">
        <v>812</v>
      </c>
      <c r="D2659" s="96" t="s">
        <v>2755</v>
      </c>
      <c r="E2659" s="98">
        <v>583</v>
      </c>
      <c r="F2659" s="99">
        <v>994</v>
      </c>
      <c r="G2659" s="98">
        <v>1577</v>
      </c>
      <c r="H2659" s="98">
        <v>19702</v>
      </c>
      <c r="I2659" s="99">
        <v>16524</v>
      </c>
      <c r="J2659" s="98">
        <v>36226</v>
      </c>
      <c r="K2659" s="100">
        <v>4.3529999999999999E-2</v>
      </c>
      <c r="M2659">
        <f t="shared" si="82"/>
        <v>0.63031071655041215</v>
      </c>
      <c r="N2659">
        <f t="shared" si="83"/>
        <v>0.45613647656379397</v>
      </c>
    </row>
    <row r="2660" spans="1:14" x14ac:dyDescent="0.2">
      <c r="A2660" s="96">
        <v>390043</v>
      </c>
      <c r="B2660" s="97" t="s">
        <v>814</v>
      </c>
      <c r="C2660" s="97" t="s">
        <v>812</v>
      </c>
      <c r="D2660" s="96" t="s">
        <v>2756</v>
      </c>
      <c r="E2660" s="98">
        <v>343</v>
      </c>
      <c r="F2660" s="99">
        <v>0</v>
      </c>
      <c r="G2660" s="98">
        <v>343</v>
      </c>
      <c r="H2660" s="98">
        <v>4632</v>
      </c>
      <c r="I2660" s="99">
        <v>0</v>
      </c>
      <c r="J2660" s="98">
        <v>4632</v>
      </c>
      <c r="K2660" s="100">
        <v>7.4050000000000005E-2</v>
      </c>
      <c r="M2660">
        <f t="shared" si="82"/>
        <v>0</v>
      </c>
      <c r="N2660">
        <f t="shared" si="83"/>
        <v>0</v>
      </c>
    </row>
    <row r="2661" spans="1:14" x14ac:dyDescent="0.2">
      <c r="A2661" s="96">
        <v>390044</v>
      </c>
      <c r="B2661" s="97" t="s">
        <v>814</v>
      </c>
      <c r="C2661" s="97" t="s">
        <v>812</v>
      </c>
      <c r="D2661" s="96" t="s">
        <v>2757</v>
      </c>
      <c r="E2661" s="98">
        <v>1205</v>
      </c>
      <c r="F2661" s="99">
        <v>919</v>
      </c>
      <c r="G2661" s="98">
        <v>2124</v>
      </c>
      <c r="H2661" s="98">
        <v>60147</v>
      </c>
      <c r="I2661" s="99">
        <v>11259</v>
      </c>
      <c r="J2661" s="98">
        <v>71406</v>
      </c>
      <c r="K2661" s="100">
        <v>2.9749999999999999E-2</v>
      </c>
      <c r="M2661">
        <f t="shared" si="82"/>
        <v>0.43267419962335218</v>
      </c>
      <c r="N2661">
        <f t="shared" si="83"/>
        <v>0.15767582556087723</v>
      </c>
    </row>
    <row r="2662" spans="1:14" x14ac:dyDescent="0.2">
      <c r="A2662" s="96">
        <v>390045</v>
      </c>
      <c r="B2662" s="97" t="s">
        <v>814</v>
      </c>
      <c r="C2662" s="97" t="s">
        <v>812</v>
      </c>
      <c r="D2662" s="96" t="s">
        <v>2758</v>
      </c>
      <c r="E2662" s="98">
        <v>1210</v>
      </c>
      <c r="F2662" s="99">
        <v>7</v>
      </c>
      <c r="G2662" s="98">
        <v>1217</v>
      </c>
      <c r="H2662" s="98">
        <v>22967</v>
      </c>
      <c r="I2662" s="99">
        <v>537</v>
      </c>
      <c r="J2662" s="98">
        <v>23504</v>
      </c>
      <c r="K2662" s="100">
        <v>5.178E-2</v>
      </c>
      <c r="M2662">
        <f t="shared" si="82"/>
        <v>5.7518488085456041E-3</v>
      </c>
      <c r="N2662">
        <f t="shared" si="83"/>
        <v>2.2847174948944862E-2</v>
      </c>
    </row>
    <row r="2663" spans="1:14" x14ac:dyDescent="0.2">
      <c r="A2663" s="96">
        <v>390046</v>
      </c>
      <c r="B2663" s="97" t="s">
        <v>814</v>
      </c>
      <c r="C2663" s="97" t="s">
        <v>812</v>
      </c>
      <c r="D2663" s="96" t="s">
        <v>1603</v>
      </c>
      <c r="E2663" s="98">
        <v>1486</v>
      </c>
      <c r="F2663" s="99">
        <v>1816</v>
      </c>
      <c r="G2663" s="98">
        <v>3302</v>
      </c>
      <c r="H2663" s="98">
        <v>56647</v>
      </c>
      <c r="I2663" s="99">
        <v>9175</v>
      </c>
      <c r="J2663" s="98">
        <v>65822</v>
      </c>
      <c r="K2663" s="100">
        <v>5.0169999999999999E-2</v>
      </c>
      <c r="M2663">
        <f t="shared" si="82"/>
        <v>0.54996971532404604</v>
      </c>
      <c r="N2663">
        <f t="shared" si="83"/>
        <v>0.13939108504755249</v>
      </c>
    </row>
    <row r="2664" spans="1:14" x14ac:dyDescent="0.2">
      <c r="A2664" s="96">
        <v>390048</v>
      </c>
      <c r="B2664" s="97" t="s">
        <v>814</v>
      </c>
      <c r="C2664" s="97" t="s">
        <v>812</v>
      </c>
      <c r="D2664" s="96" t="s">
        <v>2759</v>
      </c>
      <c r="E2664" s="98">
        <v>1059</v>
      </c>
      <c r="F2664" s="99">
        <v>7</v>
      </c>
      <c r="G2664" s="98">
        <v>1066</v>
      </c>
      <c r="H2664" s="98">
        <v>11589</v>
      </c>
      <c r="I2664" s="99">
        <v>3154</v>
      </c>
      <c r="J2664" s="98">
        <v>14743</v>
      </c>
      <c r="K2664" s="100">
        <v>7.2309999999999999E-2</v>
      </c>
      <c r="M2664">
        <f t="shared" si="82"/>
        <v>6.5666041275797378E-3</v>
      </c>
      <c r="N2664">
        <f t="shared" si="83"/>
        <v>0.21393203554229126</v>
      </c>
    </row>
    <row r="2665" spans="1:14" x14ac:dyDescent="0.2">
      <c r="A2665" s="96">
        <v>390049</v>
      </c>
      <c r="B2665" s="97" t="s">
        <v>814</v>
      </c>
      <c r="C2665" s="97" t="s">
        <v>812</v>
      </c>
      <c r="D2665" s="96" t="s">
        <v>2760</v>
      </c>
      <c r="E2665" s="98">
        <v>2078</v>
      </c>
      <c r="F2665" s="99">
        <v>1595</v>
      </c>
      <c r="G2665" s="98">
        <v>3673</v>
      </c>
      <c r="H2665" s="98">
        <v>64259</v>
      </c>
      <c r="I2665" s="99">
        <v>9443</v>
      </c>
      <c r="J2665" s="98">
        <v>73702</v>
      </c>
      <c r="K2665" s="100">
        <v>4.9840000000000002E-2</v>
      </c>
      <c r="M2665">
        <f t="shared" si="82"/>
        <v>0.43424993193574735</v>
      </c>
      <c r="N2665">
        <f t="shared" si="83"/>
        <v>0.12812406718949282</v>
      </c>
    </row>
    <row r="2666" spans="1:14" x14ac:dyDescent="0.2">
      <c r="A2666" s="96">
        <v>390050</v>
      </c>
      <c r="B2666" s="97" t="s">
        <v>814</v>
      </c>
      <c r="C2666" s="97" t="s">
        <v>812</v>
      </c>
      <c r="D2666" s="96" t="s">
        <v>2761</v>
      </c>
      <c r="E2666" s="98">
        <v>2090</v>
      </c>
      <c r="F2666" s="99">
        <v>2764</v>
      </c>
      <c r="G2666" s="98">
        <v>4854</v>
      </c>
      <c r="H2666" s="98">
        <v>40608</v>
      </c>
      <c r="I2666" s="99">
        <v>37574</v>
      </c>
      <c r="J2666" s="98">
        <v>78182</v>
      </c>
      <c r="K2666" s="100">
        <v>6.2089999999999999E-2</v>
      </c>
      <c r="M2666">
        <f t="shared" si="82"/>
        <v>0.56942727647301195</v>
      </c>
      <c r="N2666">
        <f t="shared" si="83"/>
        <v>0.48059655675219359</v>
      </c>
    </row>
    <row r="2667" spans="1:14" x14ac:dyDescent="0.2">
      <c r="A2667" s="96">
        <v>390052</v>
      </c>
      <c r="B2667" s="97" t="s">
        <v>814</v>
      </c>
      <c r="C2667" s="97" t="s">
        <v>812</v>
      </c>
      <c r="D2667" s="96" t="s">
        <v>2762</v>
      </c>
      <c r="E2667" s="98">
        <v>675</v>
      </c>
      <c r="F2667" s="99">
        <v>14</v>
      </c>
      <c r="G2667" s="98">
        <v>689</v>
      </c>
      <c r="H2667" s="98">
        <v>8938</v>
      </c>
      <c r="I2667" s="99">
        <v>1539</v>
      </c>
      <c r="J2667" s="98">
        <v>10477</v>
      </c>
      <c r="K2667" s="100">
        <v>6.5759999999999999E-2</v>
      </c>
      <c r="M2667">
        <f t="shared" si="82"/>
        <v>2.0319303338171262E-2</v>
      </c>
      <c r="N2667">
        <f t="shared" si="83"/>
        <v>0.1468931946167796</v>
      </c>
    </row>
    <row r="2668" spans="1:14" x14ac:dyDescent="0.2">
      <c r="A2668" s="96">
        <v>390056</v>
      </c>
      <c r="B2668" s="97" t="s">
        <v>814</v>
      </c>
      <c r="C2668" s="97" t="s">
        <v>812</v>
      </c>
      <c r="D2668" s="96" t="s">
        <v>2763</v>
      </c>
      <c r="E2668" s="98">
        <v>372</v>
      </c>
      <c r="F2668" s="99">
        <v>10</v>
      </c>
      <c r="G2668" s="98">
        <v>382</v>
      </c>
      <c r="H2668" s="98">
        <v>5400</v>
      </c>
      <c r="I2668" s="99">
        <v>415</v>
      </c>
      <c r="J2668" s="98">
        <v>5815</v>
      </c>
      <c r="K2668" s="100">
        <v>6.5689999999999998E-2</v>
      </c>
      <c r="M2668">
        <f t="shared" si="82"/>
        <v>2.6178010471204188E-2</v>
      </c>
      <c r="N2668">
        <f t="shared" si="83"/>
        <v>7.1367153912295783E-2</v>
      </c>
    </row>
    <row r="2669" spans="1:14" x14ac:dyDescent="0.2">
      <c r="A2669" s="96">
        <v>390057</v>
      </c>
      <c r="B2669" s="97" t="s">
        <v>814</v>
      </c>
      <c r="C2669" s="97" t="s">
        <v>812</v>
      </c>
      <c r="D2669" s="96" t="s">
        <v>2764</v>
      </c>
      <c r="E2669" s="98">
        <v>234</v>
      </c>
      <c r="F2669" s="99">
        <v>0</v>
      </c>
      <c r="G2669" s="98">
        <v>234</v>
      </c>
      <c r="H2669" s="98">
        <v>14906</v>
      </c>
      <c r="I2669" s="99">
        <v>17</v>
      </c>
      <c r="J2669" s="98">
        <v>14923</v>
      </c>
      <c r="K2669" s="100">
        <v>1.5679999999999999E-2</v>
      </c>
      <c r="M2669">
        <f t="shared" si="82"/>
        <v>0</v>
      </c>
      <c r="N2669">
        <f t="shared" si="83"/>
        <v>1.1391811297996382E-3</v>
      </c>
    </row>
    <row r="2670" spans="1:14" x14ac:dyDescent="0.2">
      <c r="A2670" s="96">
        <v>390058</v>
      </c>
      <c r="B2670" s="97" t="s">
        <v>168</v>
      </c>
      <c r="C2670" s="97" t="s">
        <v>812</v>
      </c>
      <c r="D2670" s="96" t="s">
        <v>2765</v>
      </c>
      <c r="E2670" s="98">
        <v>481</v>
      </c>
      <c r="F2670" s="99">
        <v>0</v>
      </c>
      <c r="G2670" s="98">
        <v>481</v>
      </c>
      <c r="H2670" s="98">
        <v>14771</v>
      </c>
      <c r="I2670" s="99">
        <v>0</v>
      </c>
      <c r="J2670" s="98">
        <v>14771</v>
      </c>
      <c r="K2670" s="100">
        <v>3.2559999999999999E-2</v>
      </c>
      <c r="M2670">
        <f t="shared" si="82"/>
        <v>0</v>
      </c>
      <c r="N2670">
        <f t="shared" si="83"/>
        <v>0</v>
      </c>
    </row>
    <row r="2671" spans="1:14" x14ac:dyDescent="0.2">
      <c r="A2671" s="96">
        <v>390061</v>
      </c>
      <c r="B2671" s="97" t="s">
        <v>168</v>
      </c>
      <c r="C2671" s="97" t="s">
        <v>812</v>
      </c>
      <c r="D2671" s="96" t="s">
        <v>2766</v>
      </c>
      <c r="E2671" s="98">
        <v>366</v>
      </c>
      <c r="F2671" s="99">
        <v>0</v>
      </c>
      <c r="G2671" s="98">
        <v>366</v>
      </c>
      <c r="H2671" s="98">
        <v>11362</v>
      </c>
      <c r="I2671" s="99">
        <v>0</v>
      </c>
      <c r="J2671" s="98">
        <v>11362</v>
      </c>
      <c r="K2671" s="100">
        <v>3.2210000000000003E-2</v>
      </c>
      <c r="M2671">
        <f t="shared" si="82"/>
        <v>0</v>
      </c>
      <c r="N2671">
        <f t="shared" si="83"/>
        <v>0</v>
      </c>
    </row>
    <row r="2672" spans="1:14" x14ac:dyDescent="0.2">
      <c r="A2672" s="96">
        <v>390062</v>
      </c>
      <c r="B2672" s="97" t="s">
        <v>814</v>
      </c>
      <c r="C2672" s="97" t="s">
        <v>812</v>
      </c>
      <c r="D2672" s="96" t="s">
        <v>2767</v>
      </c>
      <c r="E2672" s="98">
        <v>120</v>
      </c>
      <c r="F2672" s="99">
        <v>3</v>
      </c>
      <c r="G2672" s="98">
        <v>123</v>
      </c>
      <c r="H2672" s="98">
        <v>2891</v>
      </c>
      <c r="I2672" s="99">
        <v>1690</v>
      </c>
      <c r="J2672" s="98">
        <v>4581</v>
      </c>
      <c r="K2672" s="100">
        <v>2.6849999999999999E-2</v>
      </c>
      <c r="M2672">
        <f t="shared" si="82"/>
        <v>2.4390243902439025E-2</v>
      </c>
      <c r="N2672">
        <f t="shared" si="83"/>
        <v>0.36891508404278539</v>
      </c>
    </row>
    <row r="2673" spans="1:14" x14ac:dyDescent="0.2">
      <c r="A2673" s="96">
        <v>390063</v>
      </c>
      <c r="B2673" s="97" t="s">
        <v>814</v>
      </c>
      <c r="C2673" s="97" t="s">
        <v>812</v>
      </c>
      <c r="D2673" s="96" t="s">
        <v>2768</v>
      </c>
      <c r="E2673" s="98">
        <v>2115</v>
      </c>
      <c r="F2673" s="99">
        <v>350</v>
      </c>
      <c r="G2673" s="98">
        <v>2465</v>
      </c>
      <c r="H2673" s="98">
        <v>33521</v>
      </c>
      <c r="I2673" s="99">
        <v>12262</v>
      </c>
      <c r="J2673" s="98">
        <v>45783</v>
      </c>
      <c r="K2673" s="100">
        <v>5.3839999999999999E-2</v>
      </c>
      <c r="M2673">
        <f t="shared" si="82"/>
        <v>0.14198782961460446</v>
      </c>
      <c r="N2673">
        <f t="shared" si="83"/>
        <v>0.26782867003036059</v>
      </c>
    </row>
    <row r="2674" spans="1:14" x14ac:dyDescent="0.2">
      <c r="A2674" s="96">
        <v>390065</v>
      </c>
      <c r="B2674" s="97" t="s">
        <v>814</v>
      </c>
      <c r="C2674" s="97" t="s">
        <v>812</v>
      </c>
      <c r="D2674" s="96" t="s">
        <v>2769</v>
      </c>
      <c r="E2674" s="98">
        <v>120</v>
      </c>
      <c r="F2674" s="99">
        <v>98</v>
      </c>
      <c r="G2674" s="98">
        <v>218</v>
      </c>
      <c r="H2674" s="98">
        <v>7847</v>
      </c>
      <c r="I2674" s="99">
        <v>877</v>
      </c>
      <c r="J2674" s="98">
        <v>8724</v>
      </c>
      <c r="K2674" s="100">
        <v>2.4989999999999998E-2</v>
      </c>
      <c r="M2674">
        <f t="shared" si="82"/>
        <v>0.44954128440366975</v>
      </c>
      <c r="N2674">
        <f t="shared" si="83"/>
        <v>0.10052728106373224</v>
      </c>
    </row>
    <row r="2675" spans="1:14" x14ac:dyDescent="0.2">
      <c r="A2675" s="96">
        <v>390066</v>
      </c>
      <c r="B2675" s="97" t="s">
        <v>814</v>
      </c>
      <c r="C2675" s="97" t="s">
        <v>812</v>
      </c>
      <c r="D2675" s="96" t="s">
        <v>532</v>
      </c>
      <c r="E2675" s="98">
        <v>271</v>
      </c>
      <c r="F2675" s="99">
        <v>763</v>
      </c>
      <c r="G2675" s="98">
        <v>1034</v>
      </c>
      <c r="H2675" s="98">
        <v>24969</v>
      </c>
      <c r="I2675" s="99">
        <v>3379</v>
      </c>
      <c r="J2675" s="98">
        <v>28348</v>
      </c>
      <c r="K2675" s="100">
        <v>3.6479999999999999E-2</v>
      </c>
      <c r="M2675">
        <f t="shared" si="82"/>
        <v>0.73791102514506768</v>
      </c>
      <c r="N2675">
        <f t="shared" si="83"/>
        <v>0.11919712149005221</v>
      </c>
    </row>
    <row r="2676" spans="1:14" x14ac:dyDescent="0.2">
      <c r="A2676" s="96">
        <v>390067</v>
      </c>
      <c r="B2676" s="97" t="s">
        <v>814</v>
      </c>
      <c r="C2676" s="97" t="s">
        <v>812</v>
      </c>
      <c r="D2676" s="96" t="s">
        <v>2770</v>
      </c>
      <c r="E2676" s="98">
        <v>2115</v>
      </c>
      <c r="F2676" s="99">
        <v>1434</v>
      </c>
      <c r="G2676" s="98">
        <v>3549</v>
      </c>
      <c r="H2676" s="98">
        <v>59353</v>
      </c>
      <c r="I2676" s="99">
        <v>11492</v>
      </c>
      <c r="J2676" s="98">
        <v>70845</v>
      </c>
      <c r="K2676" s="100">
        <v>5.0099999999999999E-2</v>
      </c>
      <c r="M2676">
        <f t="shared" si="82"/>
        <v>0.40405748098055788</v>
      </c>
      <c r="N2676">
        <f t="shared" si="83"/>
        <v>0.16221328251817349</v>
      </c>
    </row>
    <row r="2677" spans="1:14" x14ac:dyDescent="0.2">
      <c r="A2677" s="96">
        <v>390068</v>
      </c>
      <c r="B2677" s="97" t="s">
        <v>168</v>
      </c>
      <c r="C2677" s="97" t="s">
        <v>812</v>
      </c>
      <c r="D2677" s="96" t="s">
        <v>2771</v>
      </c>
      <c r="E2677" s="98">
        <v>69</v>
      </c>
      <c r="F2677" s="99">
        <v>78</v>
      </c>
      <c r="G2677" s="98">
        <v>147</v>
      </c>
      <c r="H2677" s="98">
        <v>6013</v>
      </c>
      <c r="I2677" s="99">
        <v>605</v>
      </c>
      <c r="J2677" s="98">
        <v>6618</v>
      </c>
      <c r="K2677" s="100">
        <v>2.2210000000000001E-2</v>
      </c>
      <c r="M2677">
        <f t="shared" si="82"/>
        <v>0.53061224489795922</v>
      </c>
      <c r="N2677">
        <f t="shared" si="83"/>
        <v>9.1417346630401936E-2</v>
      </c>
    </row>
    <row r="2678" spans="1:14" x14ac:dyDescent="0.2">
      <c r="A2678" s="96">
        <v>390070</v>
      </c>
      <c r="B2678" s="97" t="s">
        <v>814</v>
      </c>
      <c r="C2678" s="97" t="s">
        <v>812</v>
      </c>
      <c r="D2678" s="96" t="s">
        <v>2772</v>
      </c>
      <c r="E2678" s="98">
        <v>591</v>
      </c>
      <c r="F2678" s="99">
        <v>0</v>
      </c>
      <c r="G2678" s="98">
        <v>591</v>
      </c>
      <c r="H2678" s="98">
        <v>12115</v>
      </c>
      <c r="I2678" s="99">
        <v>2</v>
      </c>
      <c r="J2678" s="98">
        <v>12117</v>
      </c>
      <c r="K2678" s="100">
        <v>4.8770000000000001E-2</v>
      </c>
      <c r="M2678">
        <f t="shared" si="82"/>
        <v>0</v>
      </c>
      <c r="N2678">
        <f t="shared" si="83"/>
        <v>1.6505735743170752E-4</v>
      </c>
    </row>
    <row r="2679" spans="1:14" x14ac:dyDescent="0.2">
      <c r="A2679" s="96">
        <v>390071</v>
      </c>
      <c r="B2679" s="97" t="s">
        <v>168</v>
      </c>
      <c r="C2679" s="97" t="s">
        <v>812</v>
      </c>
      <c r="D2679" s="96" t="s">
        <v>2773</v>
      </c>
      <c r="E2679" s="98">
        <v>272</v>
      </c>
      <c r="F2679" s="99">
        <v>0</v>
      </c>
      <c r="G2679" s="98">
        <v>272</v>
      </c>
      <c r="H2679" s="98">
        <v>2933</v>
      </c>
      <c r="I2679" s="99">
        <v>0</v>
      </c>
      <c r="J2679" s="98">
        <v>2933</v>
      </c>
      <c r="K2679" s="100">
        <v>9.2740000000000003E-2</v>
      </c>
      <c r="M2679">
        <f t="shared" si="82"/>
        <v>0</v>
      </c>
      <c r="N2679">
        <f t="shared" si="83"/>
        <v>0</v>
      </c>
    </row>
    <row r="2680" spans="1:14" x14ac:dyDescent="0.2">
      <c r="A2680" s="96">
        <v>390072</v>
      </c>
      <c r="B2680" s="97" t="s">
        <v>168</v>
      </c>
      <c r="C2680" s="97" t="s">
        <v>812</v>
      </c>
      <c r="D2680" s="96" t="s">
        <v>2774</v>
      </c>
      <c r="E2680" s="98">
        <v>429</v>
      </c>
      <c r="F2680" s="99">
        <v>5</v>
      </c>
      <c r="G2680" s="98">
        <v>434</v>
      </c>
      <c r="H2680" s="98">
        <v>6706</v>
      </c>
      <c r="I2680" s="99">
        <v>811</v>
      </c>
      <c r="J2680" s="98">
        <v>7517</v>
      </c>
      <c r="K2680" s="100">
        <v>5.774E-2</v>
      </c>
      <c r="M2680">
        <f t="shared" si="82"/>
        <v>1.1520737327188941E-2</v>
      </c>
      <c r="N2680">
        <f t="shared" si="83"/>
        <v>0.10788878541971531</v>
      </c>
    </row>
    <row r="2681" spans="1:14" x14ac:dyDescent="0.2">
      <c r="A2681" s="96">
        <v>390073</v>
      </c>
      <c r="B2681" s="97" t="s">
        <v>814</v>
      </c>
      <c r="C2681" s="97" t="s">
        <v>812</v>
      </c>
      <c r="D2681" s="96" t="s">
        <v>2775</v>
      </c>
      <c r="E2681" s="98">
        <v>2812</v>
      </c>
      <c r="F2681" s="99">
        <v>34</v>
      </c>
      <c r="G2681" s="98">
        <v>2846</v>
      </c>
      <c r="H2681" s="98">
        <v>34529</v>
      </c>
      <c r="I2681" s="99">
        <v>9563</v>
      </c>
      <c r="J2681" s="98">
        <v>44092</v>
      </c>
      <c r="K2681" s="100">
        <v>6.4549999999999996E-2</v>
      </c>
      <c r="M2681">
        <f t="shared" si="82"/>
        <v>1.1946591707659873E-2</v>
      </c>
      <c r="N2681">
        <f t="shared" si="83"/>
        <v>0.21688741721854304</v>
      </c>
    </row>
    <row r="2682" spans="1:14" x14ac:dyDescent="0.2">
      <c r="A2682" s="96">
        <v>390076</v>
      </c>
      <c r="B2682" s="97" t="s">
        <v>168</v>
      </c>
      <c r="C2682" s="97" t="s">
        <v>812</v>
      </c>
      <c r="D2682" s="96" t="s">
        <v>2776</v>
      </c>
      <c r="E2682" s="98">
        <v>718</v>
      </c>
      <c r="F2682" s="99">
        <v>214</v>
      </c>
      <c r="G2682" s="98">
        <v>932</v>
      </c>
      <c r="H2682" s="98">
        <v>15909</v>
      </c>
      <c r="I2682" s="99">
        <v>4756</v>
      </c>
      <c r="J2682" s="98">
        <v>20665</v>
      </c>
      <c r="K2682" s="100">
        <v>4.5100000000000001E-2</v>
      </c>
      <c r="M2682">
        <f t="shared" si="82"/>
        <v>0.2296137339055794</v>
      </c>
      <c r="N2682">
        <f t="shared" si="83"/>
        <v>0.23014759254778611</v>
      </c>
    </row>
    <row r="2683" spans="1:14" x14ac:dyDescent="0.2">
      <c r="A2683" s="96">
        <v>390079</v>
      </c>
      <c r="B2683" s="97" t="s">
        <v>814</v>
      </c>
      <c r="C2683" s="97" t="s">
        <v>812</v>
      </c>
      <c r="D2683" s="96" t="s">
        <v>2777</v>
      </c>
      <c r="E2683" s="98">
        <v>1541</v>
      </c>
      <c r="F2683" s="99">
        <v>3</v>
      </c>
      <c r="G2683" s="98">
        <v>1544</v>
      </c>
      <c r="H2683" s="98">
        <v>28320</v>
      </c>
      <c r="I2683" s="99">
        <v>2378</v>
      </c>
      <c r="J2683" s="98">
        <v>30698</v>
      </c>
      <c r="K2683" s="100">
        <v>5.0299999999999997E-2</v>
      </c>
      <c r="M2683">
        <f t="shared" si="82"/>
        <v>1.9430051813471502E-3</v>
      </c>
      <c r="N2683">
        <f t="shared" si="83"/>
        <v>7.7464329923773542E-2</v>
      </c>
    </row>
    <row r="2684" spans="1:14" x14ac:dyDescent="0.2">
      <c r="A2684" s="96">
        <v>390080</v>
      </c>
      <c r="B2684" s="97" t="s">
        <v>814</v>
      </c>
      <c r="C2684" s="97" t="s">
        <v>812</v>
      </c>
      <c r="D2684" s="96" t="s">
        <v>2778</v>
      </c>
      <c r="E2684" s="98">
        <v>1391</v>
      </c>
      <c r="F2684" s="99">
        <v>152</v>
      </c>
      <c r="G2684" s="98">
        <v>1543</v>
      </c>
      <c r="H2684" s="98">
        <v>15389</v>
      </c>
      <c r="I2684" s="99">
        <v>7387</v>
      </c>
      <c r="J2684" s="98">
        <v>22776</v>
      </c>
      <c r="K2684" s="100">
        <v>6.7750000000000005E-2</v>
      </c>
      <c r="M2684">
        <f t="shared" si="82"/>
        <v>9.8509397278029806E-2</v>
      </c>
      <c r="N2684">
        <f t="shared" si="83"/>
        <v>0.32433263083948016</v>
      </c>
    </row>
    <row r="2685" spans="1:14" x14ac:dyDescent="0.2">
      <c r="A2685" s="96">
        <v>390081</v>
      </c>
      <c r="B2685" s="97" t="s">
        <v>814</v>
      </c>
      <c r="C2685" s="97" t="s">
        <v>812</v>
      </c>
      <c r="D2685" s="96" t="s">
        <v>2779</v>
      </c>
      <c r="E2685" s="98">
        <v>886</v>
      </c>
      <c r="F2685" s="99">
        <v>931</v>
      </c>
      <c r="G2685" s="98">
        <v>1817</v>
      </c>
      <c r="H2685" s="98">
        <v>19689</v>
      </c>
      <c r="I2685" s="99">
        <v>12249</v>
      </c>
      <c r="J2685" s="98">
        <v>31938</v>
      </c>
      <c r="K2685" s="100">
        <v>5.6890000000000003E-2</v>
      </c>
      <c r="M2685">
        <f t="shared" si="82"/>
        <v>0.51238304898183817</v>
      </c>
      <c r="N2685">
        <f t="shared" si="83"/>
        <v>0.38352432838624834</v>
      </c>
    </row>
    <row r="2686" spans="1:14" x14ac:dyDescent="0.2">
      <c r="A2686" s="96">
        <v>390084</v>
      </c>
      <c r="B2686" s="97" t="s">
        <v>168</v>
      </c>
      <c r="C2686" s="97" t="s">
        <v>812</v>
      </c>
      <c r="D2686" s="96" t="s">
        <v>2780</v>
      </c>
      <c r="E2686" s="98">
        <v>875</v>
      </c>
      <c r="F2686" s="99">
        <v>0</v>
      </c>
      <c r="G2686" s="98">
        <v>875</v>
      </c>
      <c r="H2686" s="98">
        <v>6584</v>
      </c>
      <c r="I2686" s="99">
        <v>0</v>
      </c>
      <c r="J2686" s="98">
        <v>6584</v>
      </c>
      <c r="K2686" s="100">
        <v>0.13289999999999999</v>
      </c>
      <c r="M2686">
        <f t="shared" si="82"/>
        <v>0</v>
      </c>
      <c r="N2686">
        <f t="shared" si="83"/>
        <v>0</v>
      </c>
    </row>
    <row r="2687" spans="1:14" x14ac:dyDescent="0.2">
      <c r="A2687" s="96">
        <v>390086</v>
      </c>
      <c r="B2687" s="97" t="s">
        <v>814</v>
      </c>
      <c r="C2687" s="97" t="s">
        <v>812</v>
      </c>
      <c r="D2687" s="96" t="s">
        <v>2781</v>
      </c>
      <c r="E2687" s="98">
        <v>1094</v>
      </c>
      <c r="F2687" s="99">
        <v>32</v>
      </c>
      <c r="G2687" s="98">
        <v>1126</v>
      </c>
      <c r="H2687" s="98">
        <v>13802</v>
      </c>
      <c r="I2687" s="99">
        <v>1257</v>
      </c>
      <c r="J2687" s="98">
        <v>15059</v>
      </c>
      <c r="K2687" s="100">
        <v>7.4770000000000003E-2</v>
      </c>
      <c r="M2687">
        <f t="shared" si="82"/>
        <v>2.8419182948490232E-2</v>
      </c>
      <c r="N2687">
        <f t="shared" si="83"/>
        <v>8.3471678066272662E-2</v>
      </c>
    </row>
    <row r="2688" spans="1:14" x14ac:dyDescent="0.2">
      <c r="A2688" s="96">
        <v>390090</v>
      </c>
      <c r="B2688" s="97" t="s">
        <v>814</v>
      </c>
      <c r="C2688" s="97" t="s">
        <v>812</v>
      </c>
      <c r="D2688" s="96" t="s">
        <v>2782</v>
      </c>
      <c r="E2688" s="98">
        <v>1026</v>
      </c>
      <c r="F2688" s="99">
        <v>1706</v>
      </c>
      <c r="G2688" s="98">
        <v>2732</v>
      </c>
      <c r="H2688" s="98">
        <v>20920</v>
      </c>
      <c r="I2688" s="99">
        <v>20440</v>
      </c>
      <c r="J2688" s="98">
        <v>41360</v>
      </c>
      <c r="K2688" s="100">
        <v>6.6049999999999998E-2</v>
      </c>
      <c r="M2688">
        <f t="shared" si="82"/>
        <v>0.6244509516837482</v>
      </c>
      <c r="N2688">
        <f t="shared" si="83"/>
        <v>0.49419729206963248</v>
      </c>
    </row>
    <row r="2689" spans="1:14" x14ac:dyDescent="0.2">
      <c r="A2689" s="96">
        <v>390091</v>
      </c>
      <c r="B2689" s="97" t="s">
        <v>814</v>
      </c>
      <c r="C2689" s="97" t="s">
        <v>812</v>
      </c>
      <c r="D2689" s="96" t="s">
        <v>2783</v>
      </c>
      <c r="E2689" s="98">
        <v>881</v>
      </c>
      <c r="F2689" s="99">
        <v>0</v>
      </c>
      <c r="G2689" s="98">
        <v>881</v>
      </c>
      <c r="H2689" s="98">
        <v>16067</v>
      </c>
      <c r="I2689" s="99">
        <v>0</v>
      </c>
      <c r="J2689" s="98">
        <v>16067</v>
      </c>
      <c r="K2689" s="100">
        <v>5.4829999999999997E-2</v>
      </c>
      <c r="M2689">
        <f t="shared" si="82"/>
        <v>0</v>
      </c>
      <c r="N2689">
        <f t="shared" si="83"/>
        <v>0</v>
      </c>
    </row>
    <row r="2690" spans="1:14" x14ac:dyDescent="0.2">
      <c r="A2690" s="96">
        <v>390093</v>
      </c>
      <c r="B2690" s="97" t="s">
        <v>814</v>
      </c>
      <c r="C2690" s="97" t="s">
        <v>812</v>
      </c>
      <c r="D2690" s="96" t="s">
        <v>2784</v>
      </c>
      <c r="E2690" s="98">
        <v>349</v>
      </c>
      <c r="F2690" s="99">
        <v>21</v>
      </c>
      <c r="G2690" s="98">
        <v>370</v>
      </c>
      <c r="H2690" s="98">
        <v>6542</v>
      </c>
      <c r="I2690" s="99">
        <v>330</v>
      </c>
      <c r="J2690" s="98">
        <v>6872</v>
      </c>
      <c r="K2690" s="100">
        <v>5.3839999999999999E-2</v>
      </c>
      <c r="M2690">
        <f t="shared" si="82"/>
        <v>5.675675675675676E-2</v>
      </c>
      <c r="N2690">
        <f t="shared" si="83"/>
        <v>4.8020954598370198E-2</v>
      </c>
    </row>
    <row r="2691" spans="1:14" x14ac:dyDescent="0.2">
      <c r="A2691" s="96">
        <v>390095</v>
      </c>
      <c r="B2691" s="97" t="s">
        <v>814</v>
      </c>
      <c r="C2691" s="97" t="s">
        <v>812</v>
      </c>
      <c r="D2691" s="96" t="s">
        <v>2785</v>
      </c>
      <c r="E2691" s="98">
        <v>879</v>
      </c>
      <c r="F2691" s="99">
        <v>9</v>
      </c>
      <c r="G2691" s="98">
        <v>888</v>
      </c>
      <c r="H2691" s="98">
        <v>8684</v>
      </c>
      <c r="I2691" s="99">
        <v>1021</v>
      </c>
      <c r="J2691" s="98">
        <v>9705</v>
      </c>
      <c r="K2691" s="100">
        <v>9.1499999999999998E-2</v>
      </c>
      <c r="M2691">
        <f t="shared" si="82"/>
        <v>1.0135135135135136E-2</v>
      </c>
      <c r="N2691">
        <f t="shared" si="83"/>
        <v>0.10520350334878928</v>
      </c>
    </row>
    <row r="2692" spans="1:14" x14ac:dyDescent="0.2">
      <c r="A2692" s="96">
        <v>390096</v>
      </c>
      <c r="B2692" s="97" t="s">
        <v>168</v>
      </c>
      <c r="C2692" s="97" t="s">
        <v>812</v>
      </c>
      <c r="D2692" s="96" t="s">
        <v>1214</v>
      </c>
      <c r="E2692" s="98">
        <v>763</v>
      </c>
      <c r="F2692" s="99">
        <v>886</v>
      </c>
      <c r="G2692" s="98">
        <v>1649</v>
      </c>
      <c r="H2692" s="98">
        <v>20045</v>
      </c>
      <c r="I2692" s="99">
        <v>5604</v>
      </c>
      <c r="J2692" s="98">
        <v>25649</v>
      </c>
      <c r="K2692" s="100">
        <v>6.429E-2</v>
      </c>
      <c r="M2692">
        <f t="shared" ref="M2692:M2755" si="84">F2692/G2692</f>
        <v>0.53729533050333533</v>
      </c>
      <c r="N2692">
        <f t="shared" ref="N2692:N2755" si="85">I2692/J2692</f>
        <v>0.21848805021638271</v>
      </c>
    </row>
    <row r="2693" spans="1:14" x14ac:dyDescent="0.2">
      <c r="A2693" s="96">
        <v>390097</v>
      </c>
      <c r="B2693" s="97" t="s">
        <v>814</v>
      </c>
      <c r="C2693" s="97" t="s">
        <v>812</v>
      </c>
      <c r="D2693" s="96" t="s">
        <v>2786</v>
      </c>
      <c r="E2693" s="98">
        <v>3298</v>
      </c>
      <c r="F2693" s="99">
        <v>245</v>
      </c>
      <c r="G2693" s="98">
        <v>3543</v>
      </c>
      <c r="H2693" s="98">
        <v>23497</v>
      </c>
      <c r="I2693" s="99">
        <v>8723</v>
      </c>
      <c r="J2693" s="98">
        <v>32220</v>
      </c>
      <c r="K2693" s="100">
        <v>0.10996</v>
      </c>
      <c r="M2693">
        <f t="shared" si="84"/>
        <v>6.9150437482359578E-2</v>
      </c>
      <c r="N2693">
        <f t="shared" si="85"/>
        <v>0.27073246430788328</v>
      </c>
    </row>
    <row r="2694" spans="1:14" x14ac:dyDescent="0.2">
      <c r="A2694" s="96">
        <v>390100</v>
      </c>
      <c r="B2694" s="97" t="s">
        <v>168</v>
      </c>
      <c r="C2694" s="97" t="s">
        <v>812</v>
      </c>
      <c r="D2694" s="96" t="s">
        <v>2787</v>
      </c>
      <c r="E2694" s="98">
        <v>1702</v>
      </c>
      <c r="F2694" s="99">
        <v>1880</v>
      </c>
      <c r="G2694" s="98">
        <v>3582</v>
      </c>
      <c r="H2694" s="98">
        <v>81884</v>
      </c>
      <c r="I2694" s="99">
        <v>10642</v>
      </c>
      <c r="J2694" s="98">
        <v>92526</v>
      </c>
      <c r="K2694" s="100">
        <v>3.8710000000000001E-2</v>
      </c>
      <c r="M2694">
        <f t="shared" si="84"/>
        <v>0.52484645449469569</v>
      </c>
      <c r="N2694">
        <f t="shared" si="85"/>
        <v>0.11501631973715497</v>
      </c>
    </row>
    <row r="2695" spans="1:14" x14ac:dyDescent="0.2">
      <c r="A2695" s="96">
        <v>390101</v>
      </c>
      <c r="B2695" s="97" t="s">
        <v>168</v>
      </c>
      <c r="C2695" s="97" t="s">
        <v>812</v>
      </c>
      <c r="D2695" s="96" t="s">
        <v>2788</v>
      </c>
      <c r="E2695" s="98">
        <v>315</v>
      </c>
      <c r="F2695" s="99">
        <v>301</v>
      </c>
      <c r="G2695" s="98">
        <v>616</v>
      </c>
      <c r="H2695" s="98">
        <v>12013</v>
      </c>
      <c r="I2695" s="99">
        <v>2137</v>
      </c>
      <c r="J2695" s="98">
        <v>14150</v>
      </c>
      <c r="K2695" s="100">
        <v>4.3529999999999999E-2</v>
      </c>
      <c r="M2695">
        <f t="shared" si="84"/>
        <v>0.48863636363636365</v>
      </c>
      <c r="N2695">
        <f t="shared" si="85"/>
        <v>0.15102473498233215</v>
      </c>
    </row>
    <row r="2696" spans="1:14" x14ac:dyDescent="0.2">
      <c r="A2696" s="96">
        <v>390102</v>
      </c>
      <c r="B2696" s="97" t="s">
        <v>814</v>
      </c>
      <c r="C2696" s="97" t="s">
        <v>812</v>
      </c>
      <c r="D2696" s="96" t="s">
        <v>2789</v>
      </c>
      <c r="E2696" s="98">
        <v>348</v>
      </c>
      <c r="F2696" s="99">
        <v>1175</v>
      </c>
      <c r="G2696" s="98">
        <v>1523</v>
      </c>
      <c r="H2696" s="98">
        <v>21776</v>
      </c>
      <c r="I2696" s="99">
        <v>23620</v>
      </c>
      <c r="J2696" s="98">
        <v>45396</v>
      </c>
      <c r="K2696" s="100">
        <v>3.3550000000000003E-2</v>
      </c>
      <c r="M2696">
        <f t="shared" si="84"/>
        <v>0.77150361129349965</v>
      </c>
      <c r="N2696">
        <f t="shared" si="85"/>
        <v>0.52031015948541726</v>
      </c>
    </row>
    <row r="2697" spans="1:14" x14ac:dyDescent="0.2">
      <c r="A2697" s="96">
        <v>390104</v>
      </c>
      <c r="B2697" s="97" t="s">
        <v>814</v>
      </c>
      <c r="C2697" s="97" t="s">
        <v>812</v>
      </c>
      <c r="D2697" s="96" t="s">
        <v>2790</v>
      </c>
      <c r="E2697" s="98">
        <v>222</v>
      </c>
      <c r="F2697" s="99">
        <v>2</v>
      </c>
      <c r="G2697" s="98">
        <v>224</v>
      </c>
      <c r="H2697" s="98">
        <v>3433</v>
      </c>
      <c r="I2697" s="99">
        <v>121</v>
      </c>
      <c r="J2697" s="98">
        <v>3554</v>
      </c>
      <c r="K2697" s="100">
        <v>6.3030000000000003E-2</v>
      </c>
      <c r="M2697">
        <f t="shared" si="84"/>
        <v>8.9285714285714281E-3</v>
      </c>
      <c r="N2697">
        <f t="shared" si="85"/>
        <v>3.4046145188519977E-2</v>
      </c>
    </row>
    <row r="2698" spans="1:14" x14ac:dyDescent="0.2">
      <c r="A2698" s="96">
        <v>390107</v>
      </c>
      <c r="B2698" s="97" t="s">
        <v>814</v>
      </c>
      <c r="C2698" s="97" t="s">
        <v>812</v>
      </c>
      <c r="D2698" s="96" t="s">
        <v>2791</v>
      </c>
      <c r="E2698" s="98">
        <v>257</v>
      </c>
      <c r="F2698" s="99">
        <v>282</v>
      </c>
      <c r="G2698" s="98">
        <v>539</v>
      </c>
      <c r="H2698" s="98">
        <v>28023</v>
      </c>
      <c r="I2698" s="99">
        <v>21801</v>
      </c>
      <c r="J2698" s="98">
        <v>49824</v>
      </c>
      <c r="K2698" s="100">
        <v>1.082E-2</v>
      </c>
      <c r="M2698">
        <f t="shared" si="84"/>
        <v>0.52319109461966606</v>
      </c>
      <c r="N2698">
        <f t="shared" si="85"/>
        <v>0.4375602119460501</v>
      </c>
    </row>
    <row r="2699" spans="1:14" x14ac:dyDescent="0.2">
      <c r="A2699" s="96">
        <v>390108</v>
      </c>
      <c r="B2699" s="97" t="s">
        <v>168</v>
      </c>
      <c r="C2699" s="97" t="s">
        <v>812</v>
      </c>
      <c r="D2699" s="96" t="s">
        <v>2792</v>
      </c>
      <c r="E2699" s="98">
        <v>417</v>
      </c>
      <c r="F2699" s="99">
        <v>211</v>
      </c>
      <c r="G2699" s="98">
        <v>628</v>
      </c>
      <c r="H2699" s="98">
        <v>9362</v>
      </c>
      <c r="I2699" s="99">
        <v>6750</v>
      </c>
      <c r="J2699" s="98">
        <v>16112</v>
      </c>
      <c r="K2699" s="100">
        <v>3.8980000000000001E-2</v>
      </c>
      <c r="M2699">
        <f t="shared" si="84"/>
        <v>0.3359872611464968</v>
      </c>
      <c r="N2699">
        <f t="shared" si="85"/>
        <v>0.41894240317775572</v>
      </c>
    </row>
    <row r="2700" spans="1:14" x14ac:dyDescent="0.2">
      <c r="A2700" s="96">
        <v>390110</v>
      </c>
      <c r="B2700" s="97" t="s">
        <v>814</v>
      </c>
      <c r="C2700" s="97" t="s">
        <v>812</v>
      </c>
      <c r="D2700" s="96" t="s">
        <v>2793</v>
      </c>
      <c r="E2700" s="98">
        <v>3933</v>
      </c>
      <c r="F2700" s="99">
        <v>852</v>
      </c>
      <c r="G2700" s="98">
        <v>4785</v>
      </c>
      <c r="H2700" s="98">
        <v>41700</v>
      </c>
      <c r="I2700" s="99">
        <v>28599</v>
      </c>
      <c r="J2700" s="98">
        <v>70299</v>
      </c>
      <c r="K2700" s="100">
        <v>6.8070000000000006E-2</v>
      </c>
      <c r="M2700">
        <f t="shared" si="84"/>
        <v>0.17805642633228841</v>
      </c>
      <c r="N2700">
        <f t="shared" si="85"/>
        <v>0.40681944266632525</v>
      </c>
    </row>
    <row r="2701" spans="1:14" x14ac:dyDescent="0.2">
      <c r="A2701" s="96">
        <v>390111</v>
      </c>
      <c r="B2701" s="97" t="s">
        <v>168</v>
      </c>
      <c r="C2701" s="97" t="s">
        <v>812</v>
      </c>
      <c r="D2701" s="96" t="s">
        <v>2794</v>
      </c>
      <c r="E2701" s="98">
        <v>3662</v>
      </c>
      <c r="F2701" s="99">
        <v>2888</v>
      </c>
      <c r="G2701" s="98">
        <v>6550</v>
      </c>
      <c r="H2701" s="98">
        <v>49530</v>
      </c>
      <c r="I2701" s="99">
        <v>24009</v>
      </c>
      <c r="J2701" s="98">
        <v>73539</v>
      </c>
      <c r="K2701" s="100">
        <v>8.9069999999999996E-2</v>
      </c>
      <c r="M2701">
        <f t="shared" si="84"/>
        <v>0.44091603053435113</v>
      </c>
      <c r="N2701">
        <f t="shared" si="85"/>
        <v>0.32647982703055523</v>
      </c>
    </row>
    <row r="2702" spans="1:14" x14ac:dyDescent="0.2">
      <c r="A2702" s="96">
        <v>390112</v>
      </c>
      <c r="B2702" s="97" t="s">
        <v>814</v>
      </c>
      <c r="C2702" s="97" t="s">
        <v>812</v>
      </c>
      <c r="D2702" s="96" t="s">
        <v>2795</v>
      </c>
      <c r="E2702" s="98">
        <v>145</v>
      </c>
      <c r="F2702" s="99">
        <v>0</v>
      </c>
      <c r="G2702" s="98">
        <v>145</v>
      </c>
      <c r="H2702" s="98">
        <v>3045</v>
      </c>
      <c r="I2702" s="99">
        <v>0</v>
      </c>
      <c r="J2702" s="98">
        <v>3045</v>
      </c>
      <c r="K2702" s="100">
        <v>4.7620000000000003E-2</v>
      </c>
      <c r="M2702">
        <f t="shared" si="84"/>
        <v>0</v>
      </c>
      <c r="N2702">
        <f t="shared" si="85"/>
        <v>0</v>
      </c>
    </row>
    <row r="2703" spans="1:14" x14ac:dyDescent="0.2">
      <c r="A2703" s="96">
        <v>390113</v>
      </c>
      <c r="B2703" s="97" t="s">
        <v>814</v>
      </c>
      <c r="C2703" s="97" t="s">
        <v>812</v>
      </c>
      <c r="D2703" s="96" t="s">
        <v>2796</v>
      </c>
      <c r="E2703" s="98">
        <v>1151</v>
      </c>
      <c r="F2703" s="99">
        <v>0</v>
      </c>
      <c r="G2703" s="98">
        <v>1151</v>
      </c>
      <c r="H2703" s="98">
        <v>17447</v>
      </c>
      <c r="I2703" s="99">
        <v>16</v>
      </c>
      <c r="J2703" s="98">
        <v>17463</v>
      </c>
      <c r="K2703" s="100">
        <v>6.5909999999999996E-2</v>
      </c>
      <c r="M2703">
        <f t="shared" si="84"/>
        <v>0</v>
      </c>
      <c r="N2703">
        <f t="shared" si="85"/>
        <v>9.1622287121342265E-4</v>
      </c>
    </row>
    <row r="2704" spans="1:14" x14ac:dyDescent="0.2">
      <c r="A2704" s="96">
        <v>390114</v>
      </c>
      <c r="B2704" s="97" t="s">
        <v>814</v>
      </c>
      <c r="C2704" s="97" t="s">
        <v>812</v>
      </c>
      <c r="D2704" s="96" t="s">
        <v>2797</v>
      </c>
      <c r="E2704" s="98">
        <v>337</v>
      </c>
      <c r="F2704" s="99">
        <v>362</v>
      </c>
      <c r="G2704" s="98">
        <v>699</v>
      </c>
      <c r="H2704" s="98">
        <v>4397</v>
      </c>
      <c r="I2704" s="99">
        <v>4652</v>
      </c>
      <c r="J2704" s="98">
        <v>9049</v>
      </c>
      <c r="K2704" s="100">
        <v>7.7249999999999999E-2</v>
      </c>
      <c r="M2704">
        <f t="shared" si="84"/>
        <v>0.51788268955650929</v>
      </c>
      <c r="N2704">
        <f t="shared" si="85"/>
        <v>0.51408995469112606</v>
      </c>
    </row>
    <row r="2705" spans="1:14" x14ac:dyDescent="0.2">
      <c r="A2705" s="96">
        <v>390115</v>
      </c>
      <c r="B2705" s="97" t="s">
        <v>814</v>
      </c>
      <c r="C2705" s="97" t="s">
        <v>812</v>
      </c>
      <c r="D2705" s="96" t="s">
        <v>2798</v>
      </c>
      <c r="E2705" s="98">
        <v>4419</v>
      </c>
      <c r="F2705" s="99">
        <v>3544</v>
      </c>
      <c r="G2705" s="98">
        <v>7963</v>
      </c>
      <c r="H2705" s="98">
        <v>47787</v>
      </c>
      <c r="I2705" s="99">
        <v>44483</v>
      </c>
      <c r="J2705" s="98">
        <v>92270</v>
      </c>
      <c r="K2705" s="100">
        <v>8.6300000000000002E-2</v>
      </c>
      <c r="M2705">
        <f t="shared" si="84"/>
        <v>0.44505839507723222</v>
      </c>
      <c r="N2705">
        <f t="shared" si="85"/>
        <v>0.48209602254253819</v>
      </c>
    </row>
    <row r="2706" spans="1:14" x14ac:dyDescent="0.2">
      <c r="A2706" s="96">
        <v>390116</v>
      </c>
      <c r="B2706" s="97" t="s">
        <v>814</v>
      </c>
      <c r="C2706" s="97" t="s">
        <v>812</v>
      </c>
      <c r="D2706" s="96" t="s">
        <v>2799</v>
      </c>
      <c r="E2706" s="98">
        <v>492</v>
      </c>
      <c r="F2706" s="99">
        <v>467</v>
      </c>
      <c r="G2706" s="98">
        <v>959</v>
      </c>
      <c r="H2706" s="98">
        <v>10469</v>
      </c>
      <c r="I2706" s="99">
        <v>6877</v>
      </c>
      <c r="J2706" s="98">
        <v>17346</v>
      </c>
      <c r="K2706" s="100">
        <v>5.5289999999999999E-2</v>
      </c>
      <c r="M2706">
        <f t="shared" si="84"/>
        <v>0.48696558915537019</v>
      </c>
      <c r="N2706">
        <f t="shared" si="85"/>
        <v>0.39646027902686498</v>
      </c>
    </row>
    <row r="2707" spans="1:14" x14ac:dyDescent="0.2">
      <c r="A2707" s="96">
        <v>390117</v>
      </c>
      <c r="B2707" s="97" t="s">
        <v>814</v>
      </c>
      <c r="C2707" s="97" t="s">
        <v>812</v>
      </c>
      <c r="D2707" s="96" t="s">
        <v>2800</v>
      </c>
      <c r="E2707" s="98">
        <v>158</v>
      </c>
      <c r="F2707" s="99">
        <v>26</v>
      </c>
      <c r="G2707" s="98">
        <v>184</v>
      </c>
      <c r="H2707" s="98">
        <v>2886</v>
      </c>
      <c r="I2707" s="99">
        <v>1145</v>
      </c>
      <c r="J2707" s="98">
        <v>4031</v>
      </c>
      <c r="K2707" s="100">
        <v>4.5650000000000003E-2</v>
      </c>
      <c r="M2707">
        <f t="shared" si="84"/>
        <v>0.14130434782608695</v>
      </c>
      <c r="N2707">
        <f t="shared" si="85"/>
        <v>0.28404862317042917</v>
      </c>
    </row>
    <row r="2708" spans="1:14" x14ac:dyDescent="0.2">
      <c r="A2708" s="96">
        <v>390118</v>
      </c>
      <c r="B2708" s="97" t="s">
        <v>814</v>
      </c>
      <c r="C2708" s="97" t="s">
        <v>812</v>
      </c>
      <c r="D2708" s="96" t="s">
        <v>2801</v>
      </c>
      <c r="E2708" s="98">
        <v>879</v>
      </c>
      <c r="F2708" s="99">
        <v>4</v>
      </c>
      <c r="G2708" s="98">
        <v>883</v>
      </c>
      <c r="H2708" s="98">
        <v>9792</v>
      </c>
      <c r="I2708" s="99">
        <v>312</v>
      </c>
      <c r="J2708" s="98">
        <v>10104</v>
      </c>
      <c r="K2708" s="100">
        <v>8.7389999999999995E-2</v>
      </c>
      <c r="M2708">
        <f t="shared" si="84"/>
        <v>4.5300113250283129E-3</v>
      </c>
      <c r="N2708">
        <f t="shared" si="85"/>
        <v>3.0878859857482184E-2</v>
      </c>
    </row>
    <row r="2709" spans="1:14" x14ac:dyDescent="0.2">
      <c r="A2709" s="96">
        <v>390119</v>
      </c>
      <c r="B2709" s="97" t="s">
        <v>814</v>
      </c>
      <c r="C2709" s="97" t="s">
        <v>812</v>
      </c>
      <c r="D2709" s="96" t="s">
        <v>2802</v>
      </c>
      <c r="E2709" s="98">
        <v>1362</v>
      </c>
      <c r="F2709" s="99">
        <v>57</v>
      </c>
      <c r="G2709" s="98">
        <v>1419</v>
      </c>
      <c r="H2709" s="98">
        <v>21456</v>
      </c>
      <c r="I2709" s="99">
        <v>4085</v>
      </c>
      <c r="J2709" s="98">
        <v>25541</v>
      </c>
      <c r="K2709" s="100">
        <v>5.5559999999999998E-2</v>
      </c>
      <c r="M2709">
        <f t="shared" si="84"/>
        <v>4.0169133192389003E-2</v>
      </c>
      <c r="N2709">
        <f t="shared" si="85"/>
        <v>0.1599389217336831</v>
      </c>
    </row>
    <row r="2710" spans="1:14" x14ac:dyDescent="0.2">
      <c r="A2710" s="96">
        <v>390122</v>
      </c>
      <c r="B2710" s="97" t="s">
        <v>814</v>
      </c>
      <c r="C2710" s="97" t="s">
        <v>812</v>
      </c>
      <c r="D2710" s="96" t="s">
        <v>2803</v>
      </c>
      <c r="E2710" s="98">
        <v>174</v>
      </c>
      <c r="F2710" s="99">
        <v>0</v>
      </c>
      <c r="G2710" s="98">
        <v>174</v>
      </c>
      <c r="H2710" s="98">
        <v>4601</v>
      </c>
      <c r="I2710" s="99">
        <v>0</v>
      </c>
      <c r="J2710" s="98">
        <v>4601</v>
      </c>
      <c r="K2710" s="100">
        <v>3.7819999999999999E-2</v>
      </c>
      <c r="M2710">
        <f t="shared" si="84"/>
        <v>0</v>
      </c>
      <c r="N2710">
        <f t="shared" si="85"/>
        <v>0</v>
      </c>
    </row>
    <row r="2711" spans="1:14" x14ac:dyDescent="0.2">
      <c r="A2711" s="96">
        <v>390123</v>
      </c>
      <c r="B2711" s="97" t="s">
        <v>168</v>
      </c>
      <c r="C2711" s="97" t="s">
        <v>812</v>
      </c>
      <c r="D2711" s="96" t="s">
        <v>2804</v>
      </c>
      <c r="E2711" s="98">
        <v>305</v>
      </c>
      <c r="F2711" s="99">
        <v>0</v>
      </c>
      <c r="G2711" s="98">
        <v>305</v>
      </c>
      <c r="H2711" s="98">
        <v>15066</v>
      </c>
      <c r="I2711" s="99">
        <v>0</v>
      </c>
      <c r="J2711" s="98">
        <v>15066</v>
      </c>
      <c r="K2711" s="100">
        <v>2.0240000000000001E-2</v>
      </c>
      <c r="M2711">
        <f t="shared" si="84"/>
        <v>0</v>
      </c>
      <c r="N2711">
        <f t="shared" si="85"/>
        <v>0</v>
      </c>
    </row>
    <row r="2712" spans="1:14" x14ac:dyDescent="0.2">
      <c r="A2712" s="96">
        <v>390125</v>
      </c>
      <c r="B2712" s="97" t="s">
        <v>814</v>
      </c>
      <c r="C2712" s="97" t="s">
        <v>812</v>
      </c>
      <c r="D2712" s="96" t="s">
        <v>1073</v>
      </c>
      <c r="E2712" s="98">
        <v>415</v>
      </c>
      <c r="F2712" s="99">
        <v>0</v>
      </c>
      <c r="G2712" s="98">
        <v>415</v>
      </c>
      <c r="H2712" s="98">
        <v>9516</v>
      </c>
      <c r="I2712" s="99">
        <v>175</v>
      </c>
      <c r="J2712" s="98">
        <v>9691</v>
      </c>
      <c r="K2712" s="100">
        <v>4.2819999999999997E-2</v>
      </c>
      <c r="M2712">
        <f t="shared" si="84"/>
        <v>0</v>
      </c>
      <c r="N2712">
        <f t="shared" si="85"/>
        <v>1.8057991951295017E-2</v>
      </c>
    </row>
    <row r="2713" spans="1:14" x14ac:dyDescent="0.2">
      <c r="A2713" s="96">
        <v>390127</v>
      </c>
      <c r="B2713" s="97" t="s">
        <v>168</v>
      </c>
      <c r="C2713" s="97" t="s">
        <v>812</v>
      </c>
      <c r="D2713" s="96" t="s">
        <v>2805</v>
      </c>
      <c r="E2713" s="98">
        <v>563</v>
      </c>
      <c r="F2713" s="99">
        <v>28</v>
      </c>
      <c r="G2713" s="98">
        <v>591</v>
      </c>
      <c r="H2713" s="98">
        <v>11916</v>
      </c>
      <c r="I2713" s="99">
        <v>884</v>
      </c>
      <c r="J2713" s="98">
        <v>12800</v>
      </c>
      <c r="K2713" s="100">
        <v>4.6170000000000003E-2</v>
      </c>
      <c r="M2713">
        <f t="shared" si="84"/>
        <v>4.7377326565143825E-2</v>
      </c>
      <c r="N2713">
        <f t="shared" si="85"/>
        <v>6.9062499999999999E-2</v>
      </c>
    </row>
    <row r="2714" spans="1:14" x14ac:dyDescent="0.2">
      <c r="A2714" s="96">
        <v>390128</v>
      </c>
      <c r="B2714" s="97" t="s">
        <v>814</v>
      </c>
      <c r="C2714" s="97" t="s">
        <v>812</v>
      </c>
      <c r="D2714" s="96" t="s">
        <v>2806</v>
      </c>
      <c r="E2714" s="98">
        <v>439</v>
      </c>
      <c r="F2714" s="99">
        <v>1400</v>
      </c>
      <c r="G2714" s="98">
        <v>1839</v>
      </c>
      <c r="H2714" s="98">
        <v>8848</v>
      </c>
      <c r="I2714" s="99">
        <v>8202</v>
      </c>
      <c r="J2714" s="98">
        <v>17050</v>
      </c>
      <c r="K2714" s="100">
        <v>0.10786</v>
      </c>
      <c r="M2714">
        <f t="shared" si="84"/>
        <v>0.76128330614464379</v>
      </c>
      <c r="N2714">
        <f t="shared" si="85"/>
        <v>0.48105571847507334</v>
      </c>
    </row>
    <row r="2715" spans="1:14" x14ac:dyDescent="0.2">
      <c r="A2715" s="96">
        <v>390130</v>
      </c>
      <c r="B2715" s="97" t="s">
        <v>814</v>
      </c>
      <c r="C2715" s="97" t="s">
        <v>812</v>
      </c>
      <c r="D2715" s="96" t="s">
        <v>2807</v>
      </c>
      <c r="E2715" s="98">
        <v>109</v>
      </c>
      <c r="F2715" s="99">
        <v>0</v>
      </c>
      <c r="G2715" s="98">
        <v>109</v>
      </c>
      <c r="H2715" s="98">
        <v>1923</v>
      </c>
      <c r="I2715" s="99">
        <v>0</v>
      </c>
      <c r="J2715" s="98">
        <v>1923</v>
      </c>
      <c r="K2715" s="100">
        <v>5.6680000000000001E-2</v>
      </c>
      <c r="M2715">
        <f t="shared" si="84"/>
        <v>0</v>
      </c>
      <c r="N2715">
        <f t="shared" si="85"/>
        <v>0</v>
      </c>
    </row>
    <row r="2716" spans="1:14" x14ac:dyDescent="0.2">
      <c r="A2716" s="96">
        <v>390131</v>
      </c>
      <c r="B2716" s="97" t="s">
        <v>814</v>
      </c>
      <c r="C2716" s="97" t="s">
        <v>812</v>
      </c>
      <c r="D2716" s="96" t="s">
        <v>2808</v>
      </c>
      <c r="E2716" s="98">
        <v>304</v>
      </c>
      <c r="F2716" s="99">
        <v>1101</v>
      </c>
      <c r="G2716" s="98">
        <v>1405</v>
      </c>
      <c r="H2716" s="98">
        <v>6946</v>
      </c>
      <c r="I2716" s="99">
        <v>9149</v>
      </c>
      <c r="J2716" s="98">
        <v>16095</v>
      </c>
      <c r="K2716" s="100">
        <v>8.7290000000000006E-2</v>
      </c>
      <c r="M2716">
        <f t="shared" si="84"/>
        <v>0.78362989323843413</v>
      </c>
      <c r="N2716">
        <f t="shared" si="85"/>
        <v>0.56843740292016154</v>
      </c>
    </row>
    <row r="2717" spans="1:14" x14ac:dyDescent="0.2">
      <c r="A2717" s="96">
        <v>390132</v>
      </c>
      <c r="B2717" s="97" t="s">
        <v>814</v>
      </c>
      <c r="C2717" s="97" t="s">
        <v>812</v>
      </c>
      <c r="D2717" s="96" t="s">
        <v>878</v>
      </c>
      <c r="E2717" s="98">
        <v>2029</v>
      </c>
      <c r="F2717" s="99">
        <v>2112</v>
      </c>
      <c r="G2717" s="98">
        <v>4141</v>
      </c>
      <c r="H2717" s="98">
        <v>9312</v>
      </c>
      <c r="I2717" s="99">
        <v>5549</v>
      </c>
      <c r="J2717" s="98">
        <v>14861</v>
      </c>
      <c r="K2717" s="100">
        <v>0.27865000000000001</v>
      </c>
      <c r="M2717">
        <f t="shared" si="84"/>
        <v>0.51002173388070515</v>
      </c>
      <c r="N2717">
        <f t="shared" si="85"/>
        <v>0.37339344593230606</v>
      </c>
    </row>
    <row r="2718" spans="1:14" x14ac:dyDescent="0.2">
      <c r="A2718" s="96">
        <v>390133</v>
      </c>
      <c r="B2718" s="97" t="s">
        <v>814</v>
      </c>
      <c r="C2718" s="97" t="s">
        <v>812</v>
      </c>
      <c r="D2718" s="96" t="s">
        <v>2809</v>
      </c>
      <c r="E2718" s="98">
        <v>2216</v>
      </c>
      <c r="F2718" s="99">
        <v>1260</v>
      </c>
      <c r="G2718" s="98">
        <v>3476</v>
      </c>
      <c r="H2718" s="98">
        <v>83530</v>
      </c>
      <c r="I2718" s="99">
        <v>12987</v>
      </c>
      <c r="J2718" s="98">
        <v>96517</v>
      </c>
      <c r="K2718" s="100">
        <v>3.601E-2</v>
      </c>
      <c r="M2718">
        <f t="shared" si="84"/>
        <v>0.36248561565017262</v>
      </c>
      <c r="N2718">
        <f t="shared" si="85"/>
        <v>0.13455660660816229</v>
      </c>
    </row>
    <row r="2719" spans="1:14" x14ac:dyDescent="0.2">
      <c r="A2719" s="96">
        <v>390137</v>
      </c>
      <c r="B2719" s="97" t="s">
        <v>814</v>
      </c>
      <c r="C2719" s="97" t="s">
        <v>812</v>
      </c>
      <c r="D2719" s="96" t="s">
        <v>2810</v>
      </c>
      <c r="E2719" s="98">
        <v>3261</v>
      </c>
      <c r="F2719" s="99">
        <v>124</v>
      </c>
      <c r="G2719" s="98">
        <v>3385</v>
      </c>
      <c r="H2719" s="98">
        <v>55803</v>
      </c>
      <c r="I2719" s="99">
        <v>2487</v>
      </c>
      <c r="J2719" s="98">
        <v>58290</v>
      </c>
      <c r="K2719" s="100">
        <v>5.8069999999999997E-2</v>
      </c>
      <c r="M2719">
        <f t="shared" si="84"/>
        <v>3.6632200886262928E-2</v>
      </c>
      <c r="N2719">
        <f t="shared" si="85"/>
        <v>4.2665980442614514E-2</v>
      </c>
    </row>
    <row r="2720" spans="1:14" x14ac:dyDescent="0.2">
      <c r="A2720" s="96">
        <v>390138</v>
      </c>
      <c r="B2720" s="97" t="s">
        <v>814</v>
      </c>
      <c r="C2720" s="97" t="s">
        <v>812</v>
      </c>
      <c r="D2720" s="96" t="s">
        <v>2811</v>
      </c>
      <c r="E2720" s="98">
        <v>436</v>
      </c>
      <c r="F2720" s="99">
        <v>0</v>
      </c>
      <c r="G2720" s="98">
        <v>436</v>
      </c>
      <c r="H2720" s="98">
        <v>8449</v>
      </c>
      <c r="I2720" s="99">
        <v>272</v>
      </c>
      <c r="J2720" s="98">
        <v>8721</v>
      </c>
      <c r="K2720" s="100">
        <v>4.999E-2</v>
      </c>
      <c r="M2720">
        <f t="shared" si="84"/>
        <v>0</v>
      </c>
      <c r="N2720">
        <f t="shared" si="85"/>
        <v>3.1189083820662766E-2</v>
      </c>
    </row>
    <row r="2721" spans="1:14" x14ac:dyDescent="0.2">
      <c r="A2721" s="96">
        <v>390139</v>
      </c>
      <c r="B2721" s="97" t="s">
        <v>168</v>
      </c>
      <c r="C2721" s="97" t="s">
        <v>812</v>
      </c>
      <c r="D2721" s="96" t="s">
        <v>2812</v>
      </c>
      <c r="E2721" s="98">
        <v>440</v>
      </c>
      <c r="F2721" s="99">
        <v>188</v>
      </c>
      <c r="G2721" s="98">
        <v>628</v>
      </c>
      <c r="H2721" s="98">
        <v>30068</v>
      </c>
      <c r="I2721" s="99">
        <v>11242</v>
      </c>
      <c r="J2721" s="98">
        <v>41310</v>
      </c>
      <c r="K2721" s="100">
        <v>1.52E-2</v>
      </c>
      <c r="M2721">
        <f t="shared" si="84"/>
        <v>0.29936305732484075</v>
      </c>
      <c r="N2721">
        <f t="shared" si="85"/>
        <v>0.27213749697409828</v>
      </c>
    </row>
    <row r="2722" spans="1:14" x14ac:dyDescent="0.2">
      <c r="A2722" s="96">
        <v>390142</v>
      </c>
      <c r="B2722" s="97" t="s">
        <v>814</v>
      </c>
      <c r="C2722" s="97" t="s">
        <v>812</v>
      </c>
      <c r="D2722" s="96" t="s">
        <v>2813</v>
      </c>
      <c r="E2722" s="98">
        <v>3672</v>
      </c>
      <c r="F2722" s="99">
        <v>5159</v>
      </c>
      <c r="G2722" s="98">
        <v>8831</v>
      </c>
      <c r="H2722" s="98">
        <v>35182</v>
      </c>
      <c r="I2722" s="99">
        <v>25720</v>
      </c>
      <c r="J2722" s="98">
        <v>60902</v>
      </c>
      <c r="K2722" s="100">
        <v>0.14499999999999999</v>
      </c>
      <c r="M2722">
        <f t="shared" si="84"/>
        <v>0.58419205073038161</v>
      </c>
      <c r="N2722">
        <f t="shared" si="85"/>
        <v>0.42231782207480872</v>
      </c>
    </row>
    <row r="2723" spans="1:14" x14ac:dyDescent="0.2">
      <c r="A2723" s="96">
        <v>390145</v>
      </c>
      <c r="B2723" s="97" t="s">
        <v>814</v>
      </c>
      <c r="C2723" s="97" t="s">
        <v>812</v>
      </c>
      <c r="D2723" s="96" t="s">
        <v>2814</v>
      </c>
      <c r="E2723" s="98">
        <v>597</v>
      </c>
      <c r="F2723" s="99">
        <v>1332</v>
      </c>
      <c r="G2723" s="98">
        <v>1929</v>
      </c>
      <c r="H2723" s="98">
        <v>20953</v>
      </c>
      <c r="I2723" s="99">
        <v>15411</v>
      </c>
      <c r="J2723" s="98">
        <v>36364</v>
      </c>
      <c r="K2723" s="100">
        <v>5.305E-2</v>
      </c>
      <c r="M2723">
        <f t="shared" si="84"/>
        <v>0.69051321928460341</v>
      </c>
      <c r="N2723">
        <f t="shared" si="85"/>
        <v>0.4237982620173798</v>
      </c>
    </row>
    <row r="2724" spans="1:14" x14ac:dyDescent="0.2">
      <c r="A2724" s="96">
        <v>390146</v>
      </c>
      <c r="B2724" s="97" t="s">
        <v>814</v>
      </c>
      <c r="C2724" s="97" t="s">
        <v>812</v>
      </c>
      <c r="D2724" s="96" t="s">
        <v>2815</v>
      </c>
      <c r="E2724" s="98">
        <v>248</v>
      </c>
      <c r="F2724" s="99">
        <v>0</v>
      </c>
      <c r="G2724" s="98">
        <v>248</v>
      </c>
      <c r="H2724" s="98">
        <v>6316</v>
      </c>
      <c r="I2724" s="99">
        <v>367</v>
      </c>
      <c r="J2724" s="98">
        <v>6683</v>
      </c>
      <c r="K2724" s="100">
        <v>3.7109999999999997E-2</v>
      </c>
      <c r="M2724">
        <f t="shared" si="84"/>
        <v>0</v>
      </c>
      <c r="N2724">
        <f t="shared" si="85"/>
        <v>5.4915457130031424E-2</v>
      </c>
    </row>
    <row r="2725" spans="1:14" x14ac:dyDescent="0.2">
      <c r="A2725" s="96">
        <v>390147</v>
      </c>
      <c r="B2725" s="97" t="s">
        <v>814</v>
      </c>
      <c r="C2725" s="97" t="s">
        <v>812</v>
      </c>
      <c r="D2725" s="96" t="s">
        <v>2816</v>
      </c>
      <c r="E2725" s="98">
        <v>548</v>
      </c>
      <c r="F2725" s="99">
        <v>0</v>
      </c>
      <c r="G2725" s="98">
        <v>548</v>
      </c>
      <c r="H2725" s="98">
        <v>17430</v>
      </c>
      <c r="I2725" s="99">
        <v>12</v>
      </c>
      <c r="J2725" s="98">
        <v>17442</v>
      </c>
      <c r="K2725" s="100">
        <v>3.1419999999999997E-2</v>
      </c>
      <c r="M2725">
        <f t="shared" si="84"/>
        <v>0</v>
      </c>
      <c r="N2725">
        <f t="shared" si="85"/>
        <v>6.8799449604403163E-4</v>
      </c>
    </row>
    <row r="2726" spans="1:14" x14ac:dyDescent="0.2">
      <c r="A2726" s="96">
        <v>390150</v>
      </c>
      <c r="B2726" s="97" t="s">
        <v>168</v>
      </c>
      <c r="C2726" s="97" t="s">
        <v>812</v>
      </c>
      <c r="D2726" s="96" t="s">
        <v>363</v>
      </c>
      <c r="E2726" s="98">
        <v>259</v>
      </c>
      <c r="F2726" s="99">
        <v>178</v>
      </c>
      <c r="G2726" s="98">
        <v>437</v>
      </c>
      <c r="H2726" s="98">
        <v>3591</v>
      </c>
      <c r="I2726" s="99">
        <v>1107</v>
      </c>
      <c r="J2726" s="98">
        <v>4698</v>
      </c>
      <c r="K2726" s="100">
        <v>9.3020000000000005E-2</v>
      </c>
      <c r="M2726">
        <f t="shared" si="84"/>
        <v>0.40732265446224258</v>
      </c>
      <c r="N2726">
        <f t="shared" si="85"/>
        <v>0.23563218390804597</v>
      </c>
    </row>
    <row r="2727" spans="1:14" x14ac:dyDescent="0.2">
      <c r="A2727" s="96">
        <v>390151</v>
      </c>
      <c r="B2727" s="97" t="s">
        <v>814</v>
      </c>
      <c r="C2727" s="97" t="s">
        <v>812</v>
      </c>
      <c r="D2727" s="96" t="s">
        <v>2817</v>
      </c>
      <c r="E2727" s="98">
        <v>1630</v>
      </c>
      <c r="F2727" s="99">
        <v>11</v>
      </c>
      <c r="G2727" s="98">
        <v>1641</v>
      </c>
      <c r="H2727" s="98">
        <v>29175</v>
      </c>
      <c r="I2727" s="99">
        <v>980</v>
      </c>
      <c r="J2727" s="98">
        <v>30155</v>
      </c>
      <c r="K2727" s="100">
        <v>5.4420000000000003E-2</v>
      </c>
      <c r="M2727">
        <f t="shared" si="84"/>
        <v>6.7032297379646553E-3</v>
      </c>
      <c r="N2727">
        <f t="shared" si="85"/>
        <v>3.2498756425136791E-2</v>
      </c>
    </row>
    <row r="2728" spans="1:14" x14ac:dyDescent="0.2">
      <c r="A2728" s="96">
        <v>390153</v>
      </c>
      <c r="B2728" s="97" t="s">
        <v>168</v>
      </c>
      <c r="C2728" s="97" t="s">
        <v>812</v>
      </c>
      <c r="D2728" s="96" t="s">
        <v>2818</v>
      </c>
      <c r="E2728" s="98">
        <v>195</v>
      </c>
      <c r="F2728" s="99">
        <v>0</v>
      </c>
      <c r="G2728" s="98">
        <v>195</v>
      </c>
      <c r="H2728" s="98">
        <v>17673</v>
      </c>
      <c r="I2728" s="99">
        <v>46</v>
      </c>
      <c r="J2728" s="98">
        <v>17719</v>
      </c>
      <c r="K2728" s="100">
        <v>1.1010000000000001E-2</v>
      </c>
      <c r="M2728">
        <f t="shared" si="84"/>
        <v>0</v>
      </c>
      <c r="N2728">
        <f t="shared" si="85"/>
        <v>2.5960833004119873E-3</v>
      </c>
    </row>
    <row r="2729" spans="1:14" x14ac:dyDescent="0.2">
      <c r="A2729" s="96">
        <v>390154</v>
      </c>
      <c r="B2729" s="97" t="s">
        <v>814</v>
      </c>
      <c r="C2729" s="97" t="s">
        <v>812</v>
      </c>
      <c r="D2729" s="96" t="s">
        <v>2819</v>
      </c>
      <c r="E2729" s="98">
        <v>183</v>
      </c>
      <c r="F2729" s="99">
        <v>0</v>
      </c>
      <c r="G2729" s="98">
        <v>183</v>
      </c>
      <c r="H2729" s="98">
        <v>7398</v>
      </c>
      <c r="I2729" s="99">
        <v>0</v>
      </c>
      <c r="J2729" s="98">
        <v>7398</v>
      </c>
      <c r="K2729" s="100">
        <v>2.4740000000000002E-2</v>
      </c>
      <c r="M2729">
        <f t="shared" si="84"/>
        <v>0</v>
      </c>
      <c r="N2729">
        <f t="shared" si="85"/>
        <v>0</v>
      </c>
    </row>
    <row r="2730" spans="1:14" x14ac:dyDescent="0.2">
      <c r="A2730" s="96">
        <v>390156</v>
      </c>
      <c r="B2730" s="97" t="s">
        <v>814</v>
      </c>
      <c r="C2730" s="97" t="s">
        <v>812</v>
      </c>
      <c r="D2730" s="96" t="s">
        <v>2820</v>
      </c>
      <c r="E2730" s="98">
        <v>3294</v>
      </c>
      <c r="F2730" s="99">
        <v>3234</v>
      </c>
      <c r="G2730" s="98">
        <v>6528</v>
      </c>
      <c r="H2730" s="98">
        <v>28707</v>
      </c>
      <c r="I2730" s="99">
        <v>21441</v>
      </c>
      <c r="J2730" s="98">
        <v>50148</v>
      </c>
      <c r="K2730" s="100">
        <v>0.13017000000000001</v>
      </c>
      <c r="M2730">
        <f t="shared" si="84"/>
        <v>0.4954044117647059</v>
      </c>
      <c r="N2730">
        <f t="shared" si="85"/>
        <v>0.4275544388609715</v>
      </c>
    </row>
    <row r="2731" spans="1:14" x14ac:dyDescent="0.2">
      <c r="A2731" s="96">
        <v>390157</v>
      </c>
      <c r="B2731" s="97" t="s">
        <v>814</v>
      </c>
      <c r="C2731" s="97" t="s">
        <v>812</v>
      </c>
      <c r="D2731" s="96" t="s">
        <v>2821</v>
      </c>
      <c r="E2731" s="98">
        <v>181</v>
      </c>
      <c r="F2731" s="99">
        <v>251</v>
      </c>
      <c r="G2731" s="98">
        <v>432</v>
      </c>
      <c r="H2731" s="98">
        <v>6794</v>
      </c>
      <c r="I2731" s="99">
        <v>6817</v>
      </c>
      <c r="J2731" s="98">
        <v>13611</v>
      </c>
      <c r="K2731" s="100">
        <v>3.1739999999999997E-2</v>
      </c>
      <c r="M2731">
        <f t="shared" si="84"/>
        <v>0.58101851851851849</v>
      </c>
      <c r="N2731">
        <f t="shared" si="85"/>
        <v>0.50084490485636612</v>
      </c>
    </row>
    <row r="2732" spans="1:14" x14ac:dyDescent="0.2">
      <c r="A2732" s="96">
        <v>390160</v>
      </c>
      <c r="B2732" s="97" t="s">
        <v>814</v>
      </c>
      <c r="C2732" s="97" t="s">
        <v>812</v>
      </c>
      <c r="D2732" s="96" t="s">
        <v>2822</v>
      </c>
      <c r="E2732" s="98">
        <v>206</v>
      </c>
      <c r="F2732" s="99">
        <v>0</v>
      </c>
      <c r="G2732" s="98">
        <v>206</v>
      </c>
      <c r="H2732" s="98">
        <v>9283</v>
      </c>
      <c r="I2732" s="99">
        <v>0</v>
      </c>
      <c r="J2732" s="98">
        <v>9283</v>
      </c>
      <c r="K2732" s="100">
        <v>2.2190000000000001E-2</v>
      </c>
      <c r="M2732">
        <f t="shared" si="84"/>
        <v>0</v>
      </c>
      <c r="N2732">
        <f t="shared" si="85"/>
        <v>0</v>
      </c>
    </row>
    <row r="2733" spans="1:14" x14ac:dyDescent="0.2">
      <c r="A2733" s="96">
        <v>390162</v>
      </c>
      <c r="B2733" s="97" t="s">
        <v>168</v>
      </c>
      <c r="C2733" s="97" t="s">
        <v>812</v>
      </c>
      <c r="D2733" s="96" t="s">
        <v>2823</v>
      </c>
      <c r="E2733" s="98">
        <v>870</v>
      </c>
      <c r="F2733" s="99">
        <v>422</v>
      </c>
      <c r="G2733" s="98">
        <v>1292</v>
      </c>
      <c r="H2733" s="98">
        <v>33858</v>
      </c>
      <c r="I2733" s="99">
        <v>2696</v>
      </c>
      <c r="J2733" s="98">
        <v>36554</v>
      </c>
      <c r="K2733" s="100">
        <v>3.5340000000000003E-2</v>
      </c>
      <c r="M2733">
        <f t="shared" si="84"/>
        <v>0.32662538699690402</v>
      </c>
      <c r="N2733">
        <f t="shared" si="85"/>
        <v>7.37538983421787E-2</v>
      </c>
    </row>
    <row r="2734" spans="1:14" x14ac:dyDescent="0.2">
      <c r="A2734" s="96">
        <v>390163</v>
      </c>
      <c r="B2734" s="97" t="s">
        <v>814</v>
      </c>
      <c r="C2734" s="97" t="s">
        <v>812</v>
      </c>
      <c r="D2734" s="96" t="s">
        <v>2824</v>
      </c>
      <c r="E2734" s="98">
        <v>283</v>
      </c>
      <c r="F2734" s="99">
        <v>507</v>
      </c>
      <c r="G2734" s="98">
        <v>790</v>
      </c>
      <c r="H2734" s="98">
        <v>8811</v>
      </c>
      <c r="I2734" s="99">
        <v>1087</v>
      </c>
      <c r="J2734" s="98">
        <v>9898</v>
      </c>
      <c r="K2734" s="100">
        <v>7.9810000000000006E-2</v>
      </c>
      <c r="M2734">
        <f t="shared" si="84"/>
        <v>0.64177215189873416</v>
      </c>
      <c r="N2734">
        <f t="shared" si="85"/>
        <v>0.10982016569003838</v>
      </c>
    </row>
    <row r="2735" spans="1:14" x14ac:dyDescent="0.2">
      <c r="A2735" s="96">
        <v>390164</v>
      </c>
      <c r="B2735" s="97" t="s">
        <v>814</v>
      </c>
      <c r="C2735" s="97" t="s">
        <v>812</v>
      </c>
      <c r="D2735" s="96" t="s">
        <v>2825</v>
      </c>
      <c r="E2735" s="98">
        <v>5901</v>
      </c>
      <c r="F2735" s="99">
        <v>7883</v>
      </c>
      <c r="G2735" s="98">
        <v>13784</v>
      </c>
      <c r="H2735" s="98">
        <v>108518</v>
      </c>
      <c r="I2735" s="99">
        <v>83128</v>
      </c>
      <c r="J2735" s="98">
        <v>191646</v>
      </c>
      <c r="K2735" s="100">
        <v>7.1919999999999998E-2</v>
      </c>
      <c r="M2735">
        <f t="shared" si="84"/>
        <v>0.57189495066744056</v>
      </c>
      <c r="N2735">
        <f t="shared" si="85"/>
        <v>0.43375807478371581</v>
      </c>
    </row>
    <row r="2736" spans="1:14" x14ac:dyDescent="0.2">
      <c r="A2736" s="96">
        <v>390168</v>
      </c>
      <c r="B2736" s="97" t="s">
        <v>814</v>
      </c>
      <c r="C2736" s="97" t="s">
        <v>812</v>
      </c>
      <c r="D2736" s="96" t="s">
        <v>2826</v>
      </c>
      <c r="E2736" s="98">
        <v>464</v>
      </c>
      <c r="F2736" s="99">
        <v>1307</v>
      </c>
      <c r="G2736" s="98">
        <v>1771</v>
      </c>
      <c r="H2736" s="98">
        <v>19285</v>
      </c>
      <c r="I2736" s="99">
        <v>12722</v>
      </c>
      <c r="J2736" s="98">
        <v>32007</v>
      </c>
      <c r="K2736" s="100">
        <v>5.5329999999999997E-2</v>
      </c>
      <c r="M2736">
        <f t="shared" si="84"/>
        <v>0.73800112930547712</v>
      </c>
      <c r="N2736">
        <f t="shared" si="85"/>
        <v>0.39747555222295122</v>
      </c>
    </row>
    <row r="2737" spans="1:14" x14ac:dyDescent="0.2">
      <c r="A2737" s="96">
        <v>390169</v>
      </c>
      <c r="B2737" s="97" t="s">
        <v>814</v>
      </c>
      <c r="C2737" s="97" t="s">
        <v>812</v>
      </c>
      <c r="D2737" s="96" t="s">
        <v>2827</v>
      </c>
      <c r="E2737" s="98">
        <v>918</v>
      </c>
      <c r="F2737" s="99">
        <v>15</v>
      </c>
      <c r="G2737" s="98">
        <v>933</v>
      </c>
      <c r="H2737" s="98">
        <v>20140</v>
      </c>
      <c r="I2737" s="99">
        <v>1537</v>
      </c>
      <c r="J2737" s="98">
        <v>21677</v>
      </c>
      <c r="K2737" s="100">
        <v>4.3040000000000002E-2</v>
      </c>
      <c r="M2737">
        <f t="shared" si="84"/>
        <v>1.607717041800643E-2</v>
      </c>
      <c r="N2737">
        <f t="shared" si="85"/>
        <v>7.090464547677261E-2</v>
      </c>
    </row>
    <row r="2738" spans="1:14" x14ac:dyDescent="0.2">
      <c r="A2738" s="96">
        <v>390173</v>
      </c>
      <c r="B2738" s="97" t="s">
        <v>814</v>
      </c>
      <c r="C2738" s="97" t="s">
        <v>812</v>
      </c>
      <c r="D2738" s="96" t="s">
        <v>2828</v>
      </c>
      <c r="E2738" s="98">
        <v>504</v>
      </c>
      <c r="F2738" s="99">
        <v>575</v>
      </c>
      <c r="G2738" s="98">
        <v>1079</v>
      </c>
      <c r="H2738" s="98">
        <v>12653</v>
      </c>
      <c r="I2738" s="99">
        <v>5900</v>
      </c>
      <c r="J2738" s="98">
        <v>18553</v>
      </c>
      <c r="K2738" s="100">
        <v>5.8160000000000003E-2</v>
      </c>
      <c r="M2738">
        <f t="shared" si="84"/>
        <v>0.53290083410565336</v>
      </c>
      <c r="N2738">
        <f t="shared" si="85"/>
        <v>0.31800786934727537</v>
      </c>
    </row>
    <row r="2739" spans="1:14" x14ac:dyDescent="0.2">
      <c r="A2739" s="96">
        <v>390174</v>
      </c>
      <c r="B2739" s="97" t="s">
        <v>168</v>
      </c>
      <c r="C2739" s="97" t="s">
        <v>812</v>
      </c>
      <c r="D2739" s="96" t="s">
        <v>2829</v>
      </c>
      <c r="E2739" s="98">
        <v>6264</v>
      </c>
      <c r="F2739" s="99">
        <v>3955</v>
      </c>
      <c r="G2739" s="98">
        <v>10219</v>
      </c>
      <c r="H2739" s="98">
        <v>78149</v>
      </c>
      <c r="I2739" s="99">
        <v>37679</v>
      </c>
      <c r="J2739" s="98">
        <v>115828</v>
      </c>
      <c r="K2739" s="100">
        <v>8.8230000000000003E-2</v>
      </c>
      <c r="M2739">
        <f t="shared" si="84"/>
        <v>0.38702417066249145</v>
      </c>
      <c r="N2739">
        <f t="shared" si="85"/>
        <v>0.32530130883724145</v>
      </c>
    </row>
    <row r="2740" spans="1:14" x14ac:dyDescent="0.2">
      <c r="A2740" s="96">
        <v>390176</v>
      </c>
      <c r="B2740" s="97" t="s">
        <v>814</v>
      </c>
      <c r="C2740" s="97" t="s">
        <v>812</v>
      </c>
      <c r="D2740" s="96" t="s">
        <v>2830</v>
      </c>
      <c r="E2740" s="98">
        <v>291</v>
      </c>
      <c r="F2740" s="99">
        <v>0</v>
      </c>
      <c r="G2740" s="98">
        <v>291</v>
      </c>
      <c r="H2740" s="98">
        <v>2359</v>
      </c>
      <c r="I2740" s="99">
        <v>0</v>
      </c>
      <c r="J2740" s="98">
        <v>2359</v>
      </c>
      <c r="K2740" s="100">
        <v>0.12336</v>
      </c>
      <c r="M2740">
        <f t="shared" si="84"/>
        <v>0</v>
      </c>
      <c r="N2740">
        <f t="shared" si="85"/>
        <v>0</v>
      </c>
    </row>
    <row r="2741" spans="1:14" x14ac:dyDescent="0.2">
      <c r="A2741" s="96">
        <v>390178</v>
      </c>
      <c r="B2741" s="97" t="s">
        <v>814</v>
      </c>
      <c r="C2741" s="97" t="s">
        <v>812</v>
      </c>
      <c r="D2741" s="96" t="s">
        <v>2831</v>
      </c>
      <c r="E2741" s="98">
        <v>690</v>
      </c>
      <c r="F2741" s="99">
        <v>283</v>
      </c>
      <c r="G2741" s="98">
        <v>973</v>
      </c>
      <c r="H2741" s="98">
        <v>13384</v>
      </c>
      <c r="I2741" s="99">
        <v>6513</v>
      </c>
      <c r="J2741" s="98">
        <v>19897</v>
      </c>
      <c r="K2741" s="100">
        <v>4.8899999999999999E-2</v>
      </c>
      <c r="M2741">
        <f t="shared" si="84"/>
        <v>0.2908530318602261</v>
      </c>
      <c r="N2741">
        <f t="shared" si="85"/>
        <v>0.32733577926320551</v>
      </c>
    </row>
    <row r="2742" spans="1:14" x14ac:dyDescent="0.2">
      <c r="A2742" s="96">
        <v>390179</v>
      </c>
      <c r="B2742" s="97" t="s">
        <v>814</v>
      </c>
      <c r="C2742" s="97" t="s">
        <v>812</v>
      </c>
      <c r="D2742" s="96" t="s">
        <v>2832</v>
      </c>
      <c r="E2742" s="98">
        <v>512</v>
      </c>
      <c r="F2742" s="99">
        <v>0</v>
      </c>
      <c r="G2742" s="98">
        <v>512</v>
      </c>
      <c r="H2742" s="98">
        <v>21536</v>
      </c>
      <c r="I2742" s="99">
        <v>0</v>
      </c>
      <c r="J2742" s="98">
        <v>21536</v>
      </c>
      <c r="K2742" s="100">
        <v>2.3769999999999999E-2</v>
      </c>
      <c r="M2742">
        <f t="shared" si="84"/>
        <v>0</v>
      </c>
      <c r="N2742">
        <f t="shared" si="85"/>
        <v>0</v>
      </c>
    </row>
    <row r="2743" spans="1:14" x14ac:dyDescent="0.2">
      <c r="A2743" s="96">
        <v>390180</v>
      </c>
      <c r="B2743" s="97" t="s">
        <v>814</v>
      </c>
      <c r="C2743" s="97" t="s">
        <v>812</v>
      </c>
      <c r="D2743" s="96" t="s">
        <v>2833</v>
      </c>
      <c r="E2743" s="98">
        <v>2173</v>
      </c>
      <c r="F2743" s="99">
        <v>1983</v>
      </c>
      <c r="G2743" s="98">
        <v>4156</v>
      </c>
      <c r="H2743" s="98">
        <v>40592</v>
      </c>
      <c r="I2743" s="99">
        <v>27720</v>
      </c>
      <c r="J2743" s="98">
        <v>68312</v>
      </c>
      <c r="K2743" s="100">
        <v>6.0839999999999998E-2</v>
      </c>
      <c r="M2743">
        <f t="shared" si="84"/>
        <v>0.47714148219441771</v>
      </c>
      <c r="N2743">
        <f t="shared" si="85"/>
        <v>0.40578522075184448</v>
      </c>
    </row>
    <row r="2744" spans="1:14" x14ac:dyDescent="0.2">
      <c r="A2744" s="96">
        <v>390183</v>
      </c>
      <c r="B2744" s="97" t="s">
        <v>814</v>
      </c>
      <c r="C2744" s="97" t="s">
        <v>812</v>
      </c>
      <c r="D2744" s="96" t="s">
        <v>2834</v>
      </c>
      <c r="E2744" s="98">
        <v>362</v>
      </c>
      <c r="F2744" s="99">
        <v>12</v>
      </c>
      <c r="G2744" s="98">
        <v>374</v>
      </c>
      <c r="H2744" s="98">
        <v>7157</v>
      </c>
      <c r="I2744" s="99">
        <v>18</v>
      </c>
      <c r="J2744" s="98">
        <v>7175</v>
      </c>
      <c r="K2744" s="100">
        <v>5.2130000000000003E-2</v>
      </c>
      <c r="M2744">
        <f t="shared" si="84"/>
        <v>3.2085561497326207E-2</v>
      </c>
      <c r="N2744">
        <f t="shared" si="85"/>
        <v>2.5087108013937282E-3</v>
      </c>
    </row>
    <row r="2745" spans="1:14" x14ac:dyDescent="0.2">
      <c r="A2745" s="96">
        <v>390184</v>
      </c>
      <c r="B2745" s="97" t="s">
        <v>814</v>
      </c>
      <c r="C2745" s="97" t="s">
        <v>812</v>
      </c>
      <c r="D2745" s="96" t="s">
        <v>2835</v>
      </c>
      <c r="E2745" s="98">
        <v>125</v>
      </c>
      <c r="F2745" s="99">
        <v>256</v>
      </c>
      <c r="G2745" s="98">
        <v>381</v>
      </c>
      <c r="H2745" s="98">
        <v>2583</v>
      </c>
      <c r="I2745" s="99">
        <v>1136</v>
      </c>
      <c r="J2745" s="98">
        <v>3719</v>
      </c>
      <c r="K2745" s="100">
        <v>0.10245</v>
      </c>
      <c r="M2745">
        <f t="shared" si="84"/>
        <v>0.67191601049868765</v>
      </c>
      <c r="N2745">
        <f t="shared" si="85"/>
        <v>0.30545845657434795</v>
      </c>
    </row>
    <row r="2746" spans="1:14" x14ac:dyDescent="0.2">
      <c r="A2746" s="96">
        <v>390185</v>
      </c>
      <c r="B2746" s="97" t="s">
        <v>814</v>
      </c>
      <c r="C2746" s="97" t="s">
        <v>812</v>
      </c>
      <c r="D2746" s="96" t="s">
        <v>2836</v>
      </c>
      <c r="E2746" s="98">
        <v>1440</v>
      </c>
      <c r="F2746" s="99">
        <v>5</v>
      </c>
      <c r="G2746" s="98">
        <v>1445</v>
      </c>
      <c r="H2746" s="98">
        <v>25190</v>
      </c>
      <c r="I2746" s="99">
        <v>62</v>
      </c>
      <c r="J2746" s="98">
        <v>25252</v>
      </c>
      <c r="K2746" s="100">
        <v>5.722E-2</v>
      </c>
      <c r="M2746">
        <f t="shared" si="84"/>
        <v>3.4602076124567475E-3</v>
      </c>
      <c r="N2746">
        <f t="shared" si="85"/>
        <v>2.4552510692222398E-3</v>
      </c>
    </row>
    <row r="2747" spans="1:14" x14ac:dyDescent="0.2">
      <c r="A2747" s="96">
        <v>390189</v>
      </c>
      <c r="B2747" s="97" t="s">
        <v>814</v>
      </c>
      <c r="C2747" s="97" t="s">
        <v>812</v>
      </c>
      <c r="D2747" s="96" t="s">
        <v>2837</v>
      </c>
      <c r="E2747" s="98">
        <v>561</v>
      </c>
      <c r="F2747" s="99">
        <v>0</v>
      </c>
      <c r="G2747" s="98">
        <v>561</v>
      </c>
      <c r="H2747" s="98">
        <v>7958</v>
      </c>
      <c r="I2747" s="99">
        <v>488</v>
      </c>
      <c r="J2747" s="98">
        <v>8446</v>
      </c>
      <c r="K2747" s="100">
        <v>6.6420000000000007E-2</v>
      </c>
      <c r="M2747">
        <f t="shared" si="84"/>
        <v>0</v>
      </c>
      <c r="N2747">
        <f t="shared" si="85"/>
        <v>5.7778830215486618E-2</v>
      </c>
    </row>
    <row r="2748" spans="1:14" x14ac:dyDescent="0.2">
      <c r="A2748" s="96">
        <v>390192</v>
      </c>
      <c r="B2748" s="97" t="s">
        <v>814</v>
      </c>
      <c r="C2748" s="97" t="s">
        <v>812</v>
      </c>
      <c r="D2748" s="96" t="s">
        <v>2838</v>
      </c>
      <c r="E2748" s="98">
        <v>499</v>
      </c>
      <c r="F2748" s="99">
        <v>0</v>
      </c>
      <c r="G2748" s="98">
        <v>499</v>
      </c>
      <c r="H2748" s="98">
        <v>5058</v>
      </c>
      <c r="I2748" s="99">
        <v>0</v>
      </c>
      <c r="J2748" s="98">
        <v>5058</v>
      </c>
      <c r="K2748" s="100">
        <v>9.8659999999999998E-2</v>
      </c>
      <c r="M2748">
        <f t="shared" si="84"/>
        <v>0</v>
      </c>
      <c r="N2748">
        <f t="shared" si="85"/>
        <v>0</v>
      </c>
    </row>
    <row r="2749" spans="1:14" x14ac:dyDescent="0.2">
      <c r="A2749" s="96">
        <v>390194</v>
      </c>
      <c r="B2749" s="97" t="s">
        <v>814</v>
      </c>
      <c r="C2749" s="97" t="s">
        <v>812</v>
      </c>
      <c r="D2749" s="96" t="s">
        <v>2839</v>
      </c>
      <c r="E2749" s="98">
        <v>219</v>
      </c>
      <c r="F2749" s="99">
        <v>0</v>
      </c>
      <c r="G2749" s="98">
        <v>219</v>
      </c>
      <c r="H2749" s="98">
        <v>5906</v>
      </c>
      <c r="I2749" s="99">
        <v>0</v>
      </c>
      <c r="J2749" s="98">
        <v>5906</v>
      </c>
      <c r="K2749" s="100">
        <v>3.7080000000000002E-2</v>
      </c>
      <c r="M2749">
        <f t="shared" si="84"/>
        <v>0</v>
      </c>
      <c r="N2749">
        <f t="shared" si="85"/>
        <v>0</v>
      </c>
    </row>
    <row r="2750" spans="1:14" x14ac:dyDescent="0.2">
      <c r="A2750" s="96">
        <v>390195</v>
      </c>
      <c r="B2750" s="97" t="s">
        <v>168</v>
      </c>
      <c r="C2750" s="97" t="s">
        <v>812</v>
      </c>
      <c r="D2750" s="96" t="s">
        <v>2840</v>
      </c>
      <c r="E2750" s="98">
        <v>1569</v>
      </c>
      <c r="F2750" s="99">
        <v>1030</v>
      </c>
      <c r="G2750" s="98">
        <v>2599</v>
      </c>
      <c r="H2750" s="98">
        <v>35607</v>
      </c>
      <c r="I2750" s="99">
        <v>15524</v>
      </c>
      <c r="J2750" s="98">
        <v>51131</v>
      </c>
      <c r="K2750" s="100">
        <v>5.083E-2</v>
      </c>
      <c r="M2750">
        <f t="shared" si="84"/>
        <v>0.39630627164293958</v>
      </c>
      <c r="N2750">
        <f t="shared" si="85"/>
        <v>0.30361229000019557</v>
      </c>
    </row>
    <row r="2751" spans="1:14" x14ac:dyDescent="0.2">
      <c r="A2751" s="96">
        <v>390196</v>
      </c>
      <c r="B2751" s="97" t="s">
        <v>814</v>
      </c>
      <c r="C2751" s="97" t="s">
        <v>812</v>
      </c>
      <c r="D2751" s="96" t="s">
        <v>2841</v>
      </c>
      <c r="E2751" s="98">
        <v>166</v>
      </c>
      <c r="F2751" s="99">
        <v>2</v>
      </c>
      <c r="G2751" s="98">
        <v>168</v>
      </c>
      <c r="H2751" s="98">
        <v>7177</v>
      </c>
      <c r="I2751" s="99">
        <v>2886</v>
      </c>
      <c r="J2751" s="98">
        <v>10063</v>
      </c>
      <c r="K2751" s="100">
        <v>1.669E-2</v>
      </c>
      <c r="M2751">
        <f t="shared" si="84"/>
        <v>1.1904761904761904E-2</v>
      </c>
      <c r="N2751">
        <f t="shared" si="85"/>
        <v>0.28679320282222004</v>
      </c>
    </row>
    <row r="2752" spans="1:14" x14ac:dyDescent="0.2">
      <c r="A2752" s="96">
        <v>390197</v>
      </c>
      <c r="B2752" s="97" t="s">
        <v>814</v>
      </c>
      <c r="C2752" s="97" t="s">
        <v>812</v>
      </c>
      <c r="D2752" s="96" t="s">
        <v>844</v>
      </c>
      <c r="E2752" s="98">
        <v>1026</v>
      </c>
      <c r="F2752" s="99">
        <v>893</v>
      </c>
      <c r="G2752" s="98">
        <v>1919</v>
      </c>
      <c r="H2752" s="98">
        <v>14640</v>
      </c>
      <c r="I2752" s="99">
        <v>3249</v>
      </c>
      <c r="J2752" s="98">
        <v>17889</v>
      </c>
      <c r="K2752" s="100">
        <v>0.10727</v>
      </c>
      <c r="M2752">
        <f t="shared" si="84"/>
        <v>0.46534653465346537</v>
      </c>
      <c r="N2752">
        <f t="shared" si="85"/>
        <v>0.1816199899379507</v>
      </c>
    </row>
    <row r="2753" spans="1:14" x14ac:dyDescent="0.2">
      <c r="A2753" s="96">
        <v>390198</v>
      </c>
      <c r="B2753" s="97" t="s">
        <v>814</v>
      </c>
      <c r="C2753" s="97" t="s">
        <v>812</v>
      </c>
      <c r="D2753" s="96" t="s">
        <v>2842</v>
      </c>
      <c r="E2753" s="98">
        <v>479</v>
      </c>
      <c r="F2753" s="99">
        <v>147</v>
      </c>
      <c r="G2753" s="98">
        <v>626</v>
      </c>
      <c r="H2753" s="98">
        <v>3988</v>
      </c>
      <c r="I2753" s="99">
        <v>1161</v>
      </c>
      <c r="J2753" s="98">
        <v>5149</v>
      </c>
      <c r="K2753" s="100">
        <v>0.12157999999999999</v>
      </c>
      <c r="M2753">
        <f t="shared" si="84"/>
        <v>0.23482428115015974</v>
      </c>
      <c r="N2753">
        <f t="shared" si="85"/>
        <v>0.22548067585939016</v>
      </c>
    </row>
    <row r="2754" spans="1:14" x14ac:dyDescent="0.2">
      <c r="A2754" s="96">
        <v>390199</v>
      </c>
      <c r="B2754" s="97" t="s">
        <v>814</v>
      </c>
      <c r="C2754" s="97" t="s">
        <v>812</v>
      </c>
      <c r="D2754" s="96" t="s">
        <v>2843</v>
      </c>
      <c r="E2754" s="98">
        <v>371</v>
      </c>
      <c r="F2754" s="99">
        <v>20</v>
      </c>
      <c r="G2754" s="98">
        <v>391</v>
      </c>
      <c r="H2754" s="98">
        <v>5018</v>
      </c>
      <c r="I2754" s="99">
        <v>203</v>
      </c>
      <c r="J2754" s="98">
        <v>5221</v>
      </c>
      <c r="K2754" s="100">
        <v>7.4889999999999998E-2</v>
      </c>
      <c r="M2754">
        <f t="shared" si="84"/>
        <v>5.1150895140664961E-2</v>
      </c>
      <c r="N2754">
        <f t="shared" si="85"/>
        <v>3.888144033710017E-2</v>
      </c>
    </row>
    <row r="2755" spans="1:14" x14ac:dyDescent="0.2">
      <c r="A2755" s="96">
        <v>390201</v>
      </c>
      <c r="B2755" s="97" t="s">
        <v>814</v>
      </c>
      <c r="C2755" s="97" t="s">
        <v>812</v>
      </c>
      <c r="D2755" s="96" t="s">
        <v>2844</v>
      </c>
      <c r="E2755" s="98">
        <v>1100</v>
      </c>
      <c r="F2755" s="99">
        <v>40</v>
      </c>
      <c r="G2755" s="98">
        <v>1140</v>
      </c>
      <c r="H2755" s="98">
        <v>27618</v>
      </c>
      <c r="I2755" s="99">
        <v>1372</v>
      </c>
      <c r="J2755" s="98">
        <v>28990</v>
      </c>
      <c r="K2755" s="100">
        <v>3.9320000000000001E-2</v>
      </c>
      <c r="M2755">
        <f t="shared" si="84"/>
        <v>3.5087719298245612E-2</v>
      </c>
      <c r="N2755">
        <f t="shared" si="85"/>
        <v>4.7326664367023111E-2</v>
      </c>
    </row>
    <row r="2756" spans="1:14" x14ac:dyDescent="0.2">
      <c r="A2756" s="96">
        <v>390203</v>
      </c>
      <c r="B2756" s="97" t="s">
        <v>168</v>
      </c>
      <c r="C2756" s="97" t="s">
        <v>812</v>
      </c>
      <c r="D2756" s="96" t="s">
        <v>2845</v>
      </c>
      <c r="E2756" s="98">
        <v>268</v>
      </c>
      <c r="F2756" s="99">
        <v>0</v>
      </c>
      <c r="G2756" s="98">
        <v>268</v>
      </c>
      <c r="H2756" s="98">
        <v>19318</v>
      </c>
      <c r="I2756" s="99">
        <v>0</v>
      </c>
      <c r="J2756" s="98">
        <v>19318</v>
      </c>
      <c r="K2756" s="100">
        <v>1.387E-2</v>
      </c>
      <c r="M2756">
        <f t="shared" ref="M2756:M2819" si="86">F2756/G2756</f>
        <v>0</v>
      </c>
      <c r="N2756">
        <f t="shared" ref="N2756:N2819" si="87">I2756/J2756</f>
        <v>0</v>
      </c>
    </row>
    <row r="2757" spans="1:14" x14ac:dyDescent="0.2">
      <c r="A2757" s="96">
        <v>390204</v>
      </c>
      <c r="B2757" s="97" t="s">
        <v>814</v>
      </c>
      <c r="C2757" s="97" t="s">
        <v>812</v>
      </c>
      <c r="D2757" s="96" t="s">
        <v>2846</v>
      </c>
      <c r="E2757" s="98">
        <v>2262</v>
      </c>
      <c r="F2757" s="99">
        <v>875</v>
      </c>
      <c r="G2757" s="98">
        <v>3137</v>
      </c>
      <c r="H2757" s="98">
        <v>23027</v>
      </c>
      <c r="I2757" s="99">
        <v>13612</v>
      </c>
      <c r="J2757" s="98">
        <v>36639</v>
      </c>
      <c r="K2757" s="100">
        <v>8.5620000000000002E-2</v>
      </c>
      <c r="M2757">
        <f t="shared" si="86"/>
        <v>0.27892891297417916</v>
      </c>
      <c r="N2757">
        <f t="shared" si="87"/>
        <v>0.37151668986598979</v>
      </c>
    </row>
    <row r="2758" spans="1:14" x14ac:dyDescent="0.2">
      <c r="A2758" s="96">
        <v>390211</v>
      </c>
      <c r="B2758" s="97" t="s">
        <v>814</v>
      </c>
      <c r="C2758" s="97" t="s">
        <v>812</v>
      </c>
      <c r="D2758" s="96" t="s">
        <v>2847</v>
      </c>
      <c r="E2758" s="98">
        <v>1347</v>
      </c>
      <c r="F2758" s="99">
        <v>0</v>
      </c>
      <c r="G2758" s="98">
        <v>1347</v>
      </c>
      <c r="H2758" s="98">
        <v>18798</v>
      </c>
      <c r="I2758" s="99">
        <v>0</v>
      </c>
      <c r="J2758" s="98">
        <v>18798</v>
      </c>
      <c r="K2758" s="100">
        <v>7.1660000000000001E-2</v>
      </c>
      <c r="M2758">
        <f t="shared" si="86"/>
        <v>0</v>
      </c>
      <c r="N2758">
        <f t="shared" si="87"/>
        <v>0</v>
      </c>
    </row>
    <row r="2759" spans="1:14" x14ac:dyDescent="0.2">
      <c r="A2759" s="96">
        <v>390217</v>
      </c>
      <c r="B2759" s="97" t="s">
        <v>814</v>
      </c>
      <c r="C2759" s="97" t="s">
        <v>812</v>
      </c>
      <c r="D2759" s="96" t="s">
        <v>2848</v>
      </c>
      <c r="E2759" s="98">
        <v>297</v>
      </c>
      <c r="F2759" s="99">
        <v>624</v>
      </c>
      <c r="G2759" s="98">
        <v>921</v>
      </c>
      <c r="H2759" s="98">
        <v>6857</v>
      </c>
      <c r="I2759" s="99">
        <v>5030</v>
      </c>
      <c r="J2759" s="98">
        <v>11887</v>
      </c>
      <c r="K2759" s="100">
        <v>7.7479999999999993E-2</v>
      </c>
      <c r="M2759">
        <f t="shared" si="86"/>
        <v>0.67752442996742668</v>
      </c>
      <c r="N2759">
        <f t="shared" si="87"/>
        <v>0.42315134180196856</v>
      </c>
    </row>
    <row r="2760" spans="1:14" x14ac:dyDescent="0.2">
      <c r="A2760" s="96">
        <v>390219</v>
      </c>
      <c r="B2760" s="97" t="s">
        <v>814</v>
      </c>
      <c r="C2760" s="97" t="s">
        <v>812</v>
      </c>
      <c r="D2760" s="96" t="s">
        <v>2849</v>
      </c>
      <c r="E2760" s="98">
        <v>356</v>
      </c>
      <c r="F2760" s="99">
        <v>888</v>
      </c>
      <c r="G2760" s="98">
        <v>1244</v>
      </c>
      <c r="H2760" s="98">
        <v>12536</v>
      </c>
      <c r="I2760" s="99">
        <v>10953</v>
      </c>
      <c r="J2760" s="98">
        <v>23489</v>
      </c>
      <c r="K2760" s="100">
        <v>5.296E-2</v>
      </c>
      <c r="M2760">
        <f t="shared" si="86"/>
        <v>0.7138263665594855</v>
      </c>
      <c r="N2760">
        <f t="shared" si="87"/>
        <v>0.46630337604836308</v>
      </c>
    </row>
    <row r="2761" spans="1:14" x14ac:dyDescent="0.2">
      <c r="A2761" s="96">
        <v>390220</v>
      </c>
      <c r="B2761" s="97" t="s">
        <v>814</v>
      </c>
      <c r="C2761" s="97" t="s">
        <v>812</v>
      </c>
      <c r="D2761" s="96" t="s">
        <v>2850</v>
      </c>
      <c r="E2761" s="98">
        <v>219</v>
      </c>
      <c r="F2761" s="99">
        <v>6</v>
      </c>
      <c r="G2761" s="98">
        <v>225</v>
      </c>
      <c r="H2761" s="98">
        <v>7006</v>
      </c>
      <c r="I2761" s="99">
        <v>63</v>
      </c>
      <c r="J2761" s="98">
        <v>7069</v>
      </c>
      <c r="K2761" s="100">
        <v>3.1829999999999997E-2</v>
      </c>
      <c r="M2761">
        <f t="shared" si="86"/>
        <v>2.6666666666666668E-2</v>
      </c>
      <c r="N2761">
        <f t="shared" si="87"/>
        <v>8.912151648040741E-3</v>
      </c>
    </row>
    <row r="2762" spans="1:14" x14ac:dyDescent="0.2">
      <c r="A2762" s="96">
        <v>390222</v>
      </c>
      <c r="B2762" s="97" t="s">
        <v>168</v>
      </c>
      <c r="C2762" s="97" t="s">
        <v>812</v>
      </c>
      <c r="D2762" s="96" t="s">
        <v>2851</v>
      </c>
      <c r="E2762" s="98">
        <v>556</v>
      </c>
      <c r="F2762" s="99">
        <v>0</v>
      </c>
      <c r="G2762" s="98">
        <v>556</v>
      </c>
      <c r="H2762" s="98">
        <v>24613</v>
      </c>
      <c r="I2762" s="99">
        <v>0</v>
      </c>
      <c r="J2762" s="98">
        <v>24613</v>
      </c>
      <c r="K2762" s="100">
        <v>2.2589999999999999E-2</v>
      </c>
      <c r="M2762">
        <f t="shared" si="86"/>
        <v>0</v>
      </c>
      <c r="N2762">
        <f t="shared" si="87"/>
        <v>0</v>
      </c>
    </row>
    <row r="2763" spans="1:14" x14ac:dyDescent="0.2">
      <c r="A2763" s="96">
        <v>390223</v>
      </c>
      <c r="B2763" s="97" t="s">
        <v>168</v>
      </c>
      <c r="C2763" s="97" t="s">
        <v>812</v>
      </c>
      <c r="D2763" s="96" t="s">
        <v>2852</v>
      </c>
      <c r="E2763" s="98">
        <v>2028</v>
      </c>
      <c r="F2763" s="99">
        <v>1868</v>
      </c>
      <c r="G2763" s="98">
        <v>3896</v>
      </c>
      <c r="H2763" s="98">
        <v>21728</v>
      </c>
      <c r="I2763" s="99">
        <v>12262</v>
      </c>
      <c r="J2763" s="98">
        <v>33990</v>
      </c>
      <c r="K2763" s="100">
        <v>0.11462</v>
      </c>
      <c r="M2763">
        <f t="shared" si="86"/>
        <v>0.47946611909650921</v>
      </c>
      <c r="N2763">
        <f t="shared" si="87"/>
        <v>0.36075316269491026</v>
      </c>
    </row>
    <row r="2764" spans="1:14" x14ac:dyDescent="0.2">
      <c r="A2764" s="96">
        <v>390225</v>
      </c>
      <c r="B2764" s="97" t="s">
        <v>168</v>
      </c>
      <c r="C2764" s="97" t="s">
        <v>812</v>
      </c>
      <c r="D2764" s="96" t="s">
        <v>2853</v>
      </c>
      <c r="E2764" s="98">
        <v>189</v>
      </c>
      <c r="F2764" s="99">
        <v>233</v>
      </c>
      <c r="G2764" s="98">
        <v>422</v>
      </c>
      <c r="H2764" s="98">
        <v>13017</v>
      </c>
      <c r="I2764" s="99">
        <v>1232</v>
      </c>
      <c r="J2764" s="98">
        <v>14249</v>
      </c>
      <c r="K2764" s="100">
        <v>2.962E-2</v>
      </c>
      <c r="M2764">
        <f t="shared" si="86"/>
        <v>0.55213270142180093</v>
      </c>
      <c r="N2764">
        <f t="shared" si="87"/>
        <v>8.6462207874236793E-2</v>
      </c>
    </row>
    <row r="2765" spans="1:14" x14ac:dyDescent="0.2">
      <c r="A2765" s="96">
        <v>390226</v>
      </c>
      <c r="B2765" s="97" t="s">
        <v>168</v>
      </c>
      <c r="C2765" s="97" t="s">
        <v>812</v>
      </c>
      <c r="D2765" s="96" t="s">
        <v>2854</v>
      </c>
      <c r="E2765" s="98">
        <v>1911</v>
      </c>
      <c r="F2765" s="99">
        <v>2296</v>
      </c>
      <c r="G2765" s="98">
        <v>4207</v>
      </c>
      <c r="H2765" s="98">
        <v>25827</v>
      </c>
      <c r="I2765" s="99">
        <v>15029</v>
      </c>
      <c r="J2765" s="98">
        <v>40856</v>
      </c>
      <c r="K2765" s="100">
        <v>0.10297000000000001</v>
      </c>
      <c r="M2765">
        <f t="shared" si="86"/>
        <v>0.54575707154742092</v>
      </c>
      <c r="N2765">
        <f t="shared" si="87"/>
        <v>0.36785294693557863</v>
      </c>
    </row>
    <row r="2766" spans="1:14" x14ac:dyDescent="0.2">
      <c r="A2766" s="96">
        <v>390228</v>
      </c>
      <c r="B2766" s="97" t="s">
        <v>814</v>
      </c>
      <c r="C2766" s="97" t="s">
        <v>812</v>
      </c>
      <c r="D2766" s="96" t="s">
        <v>2855</v>
      </c>
      <c r="E2766" s="98">
        <v>130</v>
      </c>
      <c r="F2766" s="99">
        <v>0</v>
      </c>
      <c r="G2766" s="98">
        <v>130</v>
      </c>
      <c r="H2766" s="98">
        <v>22903</v>
      </c>
      <c r="I2766" s="99">
        <v>28</v>
      </c>
      <c r="J2766" s="98">
        <v>22931</v>
      </c>
      <c r="K2766" s="100">
        <v>5.6699999999999997E-3</v>
      </c>
      <c r="M2766">
        <f t="shared" si="86"/>
        <v>0</v>
      </c>
      <c r="N2766">
        <f t="shared" si="87"/>
        <v>1.2210544677510793E-3</v>
      </c>
    </row>
    <row r="2767" spans="1:14" x14ac:dyDescent="0.2">
      <c r="A2767" s="96">
        <v>390231</v>
      </c>
      <c r="B2767" s="97" t="s">
        <v>168</v>
      </c>
      <c r="C2767" s="97" t="s">
        <v>812</v>
      </c>
      <c r="D2767" s="96" t="s">
        <v>2856</v>
      </c>
      <c r="E2767" s="98">
        <v>1193</v>
      </c>
      <c r="F2767" s="99">
        <v>945</v>
      </c>
      <c r="G2767" s="98">
        <v>2138</v>
      </c>
      <c r="H2767" s="98">
        <v>51922</v>
      </c>
      <c r="I2767" s="99">
        <v>28647</v>
      </c>
      <c r="J2767" s="98">
        <v>80569</v>
      </c>
      <c r="K2767" s="100">
        <v>2.6540000000000001E-2</v>
      </c>
      <c r="M2767">
        <f t="shared" si="86"/>
        <v>0.44200187090739007</v>
      </c>
      <c r="N2767">
        <f t="shared" si="87"/>
        <v>0.35555858953195396</v>
      </c>
    </row>
    <row r="2768" spans="1:14" x14ac:dyDescent="0.2">
      <c r="A2768" s="96">
        <v>390233</v>
      </c>
      <c r="B2768" s="97" t="s">
        <v>814</v>
      </c>
      <c r="C2768" s="97" t="s">
        <v>812</v>
      </c>
      <c r="D2768" s="96" t="s">
        <v>2857</v>
      </c>
      <c r="E2768" s="98">
        <v>218</v>
      </c>
      <c r="F2768" s="99">
        <v>189</v>
      </c>
      <c r="G2768" s="98">
        <v>407</v>
      </c>
      <c r="H2768" s="98">
        <v>13784</v>
      </c>
      <c r="I2768" s="99">
        <v>1598</v>
      </c>
      <c r="J2768" s="98">
        <v>15382</v>
      </c>
      <c r="K2768" s="100">
        <v>2.6460000000000001E-2</v>
      </c>
      <c r="M2768">
        <f t="shared" si="86"/>
        <v>0.46437346437346438</v>
      </c>
      <c r="N2768">
        <f t="shared" si="87"/>
        <v>0.10388766090235341</v>
      </c>
    </row>
    <row r="2769" spans="1:14" x14ac:dyDescent="0.2">
      <c r="A2769" s="96">
        <v>390236</v>
      </c>
      <c r="B2769" s="97" t="s">
        <v>814</v>
      </c>
      <c r="C2769" s="97" t="s">
        <v>812</v>
      </c>
      <c r="D2769" s="96" t="s">
        <v>2858</v>
      </c>
      <c r="E2769" s="98">
        <v>191</v>
      </c>
      <c r="F2769" s="99">
        <v>0</v>
      </c>
      <c r="G2769" s="98">
        <v>191</v>
      </c>
      <c r="H2769" s="98">
        <v>2819</v>
      </c>
      <c r="I2769" s="99">
        <v>0</v>
      </c>
      <c r="J2769" s="98">
        <v>2819</v>
      </c>
      <c r="K2769" s="100">
        <v>6.7750000000000005E-2</v>
      </c>
      <c r="M2769">
        <f t="shared" si="86"/>
        <v>0</v>
      </c>
      <c r="N2769">
        <f t="shared" si="87"/>
        <v>0</v>
      </c>
    </row>
    <row r="2770" spans="1:14" x14ac:dyDescent="0.2">
      <c r="A2770" s="96">
        <v>390237</v>
      </c>
      <c r="B2770" s="97" t="s">
        <v>814</v>
      </c>
      <c r="C2770" s="97" t="s">
        <v>812</v>
      </c>
      <c r="D2770" s="96" t="s">
        <v>2859</v>
      </c>
      <c r="E2770" s="98">
        <v>1464</v>
      </c>
      <c r="F2770" s="99">
        <v>51</v>
      </c>
      <c r="G2770" s="98">
        <v>1515</v>
      </c>
      <c r="H2770" s="98">
        <v>29520</v>
      </c>
      <c r="I2770" s="99">
        <v>1012</v>
      </c>
      <c r="J2770" s="98">
        <v>30532</v>
      </c>
      <c r="K2770" s="100">
        <v>4.9619999999999997E-2</v>
      </c>
      <c r="M2770">
        <f t="shared" si="86"/>
        <v>3.3663366336633666E-2</v>
      </c>
      <c r="N2770">
        <f t="shared" si="87"/>
        <v>3.3145552207519982E-2</v>
      </c>
    </row>
    <row r="2771" spans="1:14" x14ac:dyDescent="0.2">
      <c r="A2771" s="96">
        <v>390246</v>
      </c>
      <c r="B2771" s="97" t="s">
        <v>814</v>
      </c>
      <c r="C2771" s="97" t="s">
        <v>812</v>
      </c>
      <c r="D2771" s="96" t="s">
        <v>2860</v>
      </c>
      <c r="E2771" s="98">
        <v>163</v>
      </c>
      <c r="F2771" s="99">
        <v>2</v>
      </c>
      <c r="G2771" s="98">
        <v>165</v>
      </c>
      <c r="H2771" s="98">
        <v>3227</v>
      </c>
      <c r="I2771" s="99">
        <v>142</v>
      </c>
      <c r="J2771" s="98">
        <v>3369</v>
      </c>
      <c r="K2771" s="100">
        <v>4.8980000000000003E-2</v>
      </c>
      <c r="M2771">
        <f t="shared" si="86"/>
        <v>1.2121212121212121E-2</v>
      </c>
      <c r="N2771">
        <f t="shared" si="87"/>
        <v>4.2149005639655686E-2</v>
      </c>
    </row>
    <row r="2772" spans="1:14" x14ac:dyDescent="0.2">
      <c r="A2772" s="96">
        <v>390256</v>
      </c>
      <c r="B2772" s="97" t="s">
        <v>814</v>
      </c>
      <c r="C2772" s="97" t="s">
        <v>812</v>
      </c>
      <c r="D2772" s="96" t="s">
        <v>2861</v>
      </c>
      <c r="E2772" s="98">
        <v>1676</v>
      </c>
      <c r="F2772" s="99">
        <v>249</v>
      </c>
      <c r="G2772" s="98">
        <v>1925</v>
      </c>
      <c r="H2772" s="98">
        <v>45740</v>
      </c>
      <c r="I2772" s="99">
        <v>3858</v>
      </c>
      <c r="J2772" s="98">
        <v>49598</v>
      </c>
      <c r="K2772" s="100">
        <v>3.8809999999999997E-2</v>
      </c>
      <c r="M2772">
        <f t="shared" si="86"/>
        <v>0.12935064935064935</v>
      </c>
      <c r="N2772">
        <f t="shared" si="87"/>
        <v>7.7785394572361791E-2</v>
      </c>
    </row>
    <row r="2773" spans="1:14" x14ac:dyDescent="0.2">
      <c r="A2773" s="96">
        <v>390258</v>
      </c>
      <c r="B2773" s="97" t="s">
        <v>814</v>
      </c>
      <c r="C2773" s="97" t="s">
        <v>812</v>
      </c>
      <c r="D2773" s="96" t="s">
        <v>503</v>
      </c>
      <c r="E2773" s="98">
        <v>499</v>
      </c>
      <c r="F2773" s="99">
        <v>453</v>
      </c>
      <c r="G2773" s="98">
        <v>952</v>
      </c>
      <c r="H2773" s="98">
        <v>37232</v>
      </c>
      <c r="I2773" s="99">
        <v>16136</v>
      </c>
      <c r="J2773" s="98">
        <v>53368</v>
      </c>
      <c r="K2773" s="100">
        <v>1.7840000000000002E-2</v>
      </c>
      <c r="M2773">
        <f t="shared" si="86"/>
        <v>0.47584033613445376</v>
      </c>
      <c r="N2773">
        <f t="shared" si="87"/>
        <v>0.30235347024434117</v>
      </c>
    </row>
    <row r="2774" spans="1:14" x14ac:dyDescent="0.2">
      <c r="A2774" s="96">
        <v>390263</v>
      </c>
      <c r="B2774" s="97" t="s">
        <v>814</v>
      </c>
      <c r="C2774" s="97" t="s">
        <v>812</v>
      </c>
      <c r="D2774" s="96" t="s">
        <v>2862</v>
      </c>
      <c r="E2774" s="98">
        <v>407</v>
      </c>
      <c r="F2774" s="99">
        <v>449</v>
      </c>
      <c r="G2774" s="98">
        <v>856</v>
      </c>
      <c r="H2774" s="98">
        <v>25964</v>
      </c>
      <c r="I2774" s="99">
        <v>4058</v>
      </c>
      <c r="J2774" s="98">
        <v>30022</v>
      </c>
      <c r="K2774" s="100">
        <v>2.8510000000000001E-2</v>
      </c>
      <c r="M2774">
        <f t="shared" si="86"/>
        <v>0.52453271028037385</v>
      </c>
      <c r="N2774">
        <f t="shared" si="87"/>
        <v>0.13516754380121243</v>
      </c>
    </row>
    <row r="2775" spans="1:14" x14ac:dyDescent="0.2">
      <c r="A2775" s="96">
        <v>390265</v>
      </c>
      <c r="B2775" s="97" t="s">
        <v>814</v>
      </c>
      <c r="C2775" s="97" t="s">
        <v>812</v>
      </c>
      <c r="D2775" s="96" t="s">
        <v>379</v>
      </c>
      <c r="E2775" s="98">
        <v>425</v>
      </c>
      <c r="F2775" s="99">
        <v>1125</v>
      </c>
      <c r="G2775" s="98">
        <v>1550</v>
      </c>
      <c r="H2775" s="98">
        <v>29904</v>
      </c>
      <c r="I2775" s="99">
        <v>3122</v>
      </c>
      <c r="J2775" s="98">
        <v>33026</v>
      </c>
      <c r="K2775" s="100">
        <v>4.6929999999999999E-2</v>
      </c>
      <c r="M2775">
        <f t="shared" si="86"/>
        <v>0.72580645161290325</v>
      </c>
      <c r="N2775">
        <f t="shared" si="87"/>
        <v>9.4531581178465454E-2</v>
      </c>
    </row>
    <row r="2776" spans="1:14" x14ac:dyDescent="0.2">
      <c r="A2776" s="96">
        <v>390266</v>
      </c>
      <c r="B2776" s="97" t="s">
        <v>814</v>
      </c>
      <c r="C2776" s="97" t="s">
        <v>812</v>
      </c>
      <c r="D2776" s="96" t="s">
        <v>2863</v>
      </c>
      <c r="E2776" s="98">
        <v>168</v>
      </c>
      <c r="F2776" s="99">
        <v>0</v>
      </c>
      <c r="G2776" s="98">
        <v>168</v>
      </c>
      <c r="H2776" s="98">
        <v>4429</v>
      </c>
      <c r="I2776" s="99">
        <v>0</v>
      </c>
      <c r="J2776" s="98">
        <v>4429</v>
      </c>
      <c r="K2776" s="100">
        <v>3.7929999999999998E-2</v>
      </c>
      <c r="M2776">
        <f t="shared" si="86"/>
        <v>0</v>
      </c>
      <c r="N2776">
        <f t="shared" si="87"/>
        <v>0</v>
      </c>
    </row>
    <row r="2777" spans="1:14" x14ac:dyDescent="0.2">
      <c r="A2777" s="96">
        <v>390267</v>
      </c>
      <c r="B2777" s="97" t="s">
        <v>814</v>
      </c>
      <c r="C2777" s="97" t="s">
        <v>812</v>
      </c>
      <c r="D2777" s="96" t="s">
        <v>2864</v>
      </c>
      <c r="E2777" s="98">
        <v>520</v>
      </c>
      <c r="F2777" s="99">
        <v>766</v>
      </c>
      <c r="G2777" s="98">
        <v>1286</v>
      </c>
      <c r="H2777" s="98">
        <v>21626</v>
      </c>
      <c r="I2777" s="99">
        <v>17883</v>
      </c>
      <c r="J2777" s="98">
        <v>39509</v>
      </c>
      <c r="K2777" s="100">
        <v>3.2550000000000003E-2</v>
      </c>
      <c r="M2777">
        <f t="shared" si="86"/>
        <v>0.5956454121306376</v>
      </c>
      <c r="N2777">
        <f t="shared" si="87"/>
        <v>0.45263104609076416</v>
      </c>
    </row>
    <row r="2778" spans="1:14" x14ac:dyDescent="0.2">
      <c r="A2778" s="96">
        <v>390268</v>
      </c>
      <c r="B2778" s="97" t="s">
        <v>814</v>
      </c>
      <c r="C2778" s="97" t="s">
        <v>812</v>
      </c>
      <c r="D2778" s="96" t="s">
        <v>2865</v>
      </c>
      <c r="E2778" s="98">
        <v>960</v>
      </c>
      <c r="F2778" s="99">
        <v>0</v>
      </c>
      <c r="G2778" s="98">
        <v>960</v>
      </c>
      <c r="H2778" s="98">
        <v>19214</v>
      </c>
      <c r="I2778" s="99">
        <v>0</v>
      </c>
      <c r="J2778" s="98">
        <v>19214</v>
      </c>
      <c r="K2778" s="100">
        <v>4.9959999999999997E-2</v>
      </c>
      <c r="M2778">
        <f t="shared" si="86"/>
        <v>0</v>
      </c>
      <c r="N2778">
        <f t="shared" si="87"/>
        <v>0</v>
      </c>
    </row>
    <row r="2779" spans="1:14" x14ac:dyDescent="0.2">
      <c r="A2779" s="96">
        <v>390270</v>
      </c>
      <c r="B2779" s="97" t="s">
        <v>814</v>
      </c>
      <c r="C2779" s="97" t="s">
        <v>812</v>
      </c>
      <c r="D2779" s="96" t="s">
        <v>2866</v>
      </c>
      <c r="E2779" s="98">
        <v>959</v>
      </c>
      <c r="F2779" s="99">
        <v>51</v>
      </c>
      <c r="G2779" s="98">
        <v>1010</v>
      </c>
      <c r="H2779" s="98">
        <v>18397</v>
      </c>
      <c r="I2779" s="99">
        <v>6038</v>
      </c>
      <c r="J2779" s="98">
        <v>24435</v>
      </c>
      <c r="K2779" s="100">
        <v>4.1329999999999999E-2</v>
      </c>
      <c r="M2779">
        <f t="shared" si="86"/>
        <v>5.0495049504950498E-2</v>
      </c>
      <c r="N2779">
        <f t="shared" si="87"/>
        <v>0.24710456312666257</v>
      </c>
    </row>
    <row r="2780" spans="1:14" x14ac:dyDescent="0.2">
      <c r="A2780" s="96">
        <v>390272</v>
      </c>
      <c r="B2780" s="97" t="s">
        <v>814</v>
      </c>
      <c r="C2780" s="97" t="s">
        <v>812</v>
      </c>
      <c r="D2780" s="96" t="s">
        <v>2867</v>
      </c>
      <c r="E2780" s="98">
        <v>340</v>
      </c>
      <c r="F2780" s="99">
        <v>0</v>
      </c>
      <c r="G2780" s="98">
        <v>340</v>
      </c>
      <c r="H2780" s="98">
        <v>1563</v>
      </c>
      <c r="I2780" s="99">
        <v>0</v>
      </c>
      <c r="J2780" s="98">
        <v>1563</v>
      </c>
      <c r="K2780" s="100">
        <v>0.21753</v>
      </c>
      <c r="M2780">
        <f t="shared" si="86"/>
        <v>0</v>
      </c>
      <c r="N2780">
        <f t="shared" si="87"/>
        <v>0</v>
      </c>
    </row>
    <row r="2781" spans="1:14" x14ac:dyDescent="0.2">
      <c r="A2781" s="96">
        <v>390278</v>
      </c>
      <c r="B2781" s="97" t="s">
        <v>814</v>
      </c>
      <c r="C2781" s="97" t="s">
        <v>812</v>
      </c>
      <c r="D2781" s="96" t="s">
        <v>2868</v>
      </c>
      <c r="E2781" s="98">
        <v>926</v>
      </c>
      <c r="F2781" s="99">
        <v>0</v>
      </c>
      <c r="G2781" s="98">
        <v>926</v>
      </c>
      <c r="H2781" s="98">
        <v>5402</v>
      </c>
      <c r="I2781" s="99">
        <v>0</v>
      </c>
      <c r="J2781" s="98">
        <v>5402</v>
      </c>
      <c r="K2781" s="100">
        <v>0.17141999999999999</v>
      </c>
      <c r="M2781">
        <f t="shared" si="86"/>
        <v>0</v>
      </c>
      <c r="N2781">
        <f t="shared" si="87"/>
        <v>0</v>
      </c>
    </row>
    <row r="2782" spans="1:14" x14ac:dyDescent="0.2">
      <c r="A2782" s="96">
        <v>390285</v>
      </c>
      <c r="B2782" s="97" t="s">
        <v>168</v>
      </c>
      <c r="C2782" s="97" t="s">
        <v>812</v>
      </c>
      <c r="D2782" s="96" t="s">
        <v>2869</v>
      </c>
      <c r="E2782" s="98">
        <v>536</v>
      </c>
      <c r="F2782" s="99">
        <v>502</v>
      </c>
      <c r="G2782" s="98">
        <v>1038</v>
      </c>
      <c r="H2782" s="98">
        <v>2898</v>
      </c>
      <c r="I2782" s="99">
        <v>2920</v>
      </c>
      <c r="J2782" s="98">
        <v>5818</v>
      </c>
      <c r="K2782" s="100">
        <v>0.17841000000000001</v>
      </c>
      <c r="M2782">
        <f t="shared" si="86"/>
        <v>0.48362235067437381</v>
      </c>
      <c r="N2782">
        <f t="shared" si="87"/>
        <v>0.5018906840838776</v>
      </c>
    </row>
    <row r="2783" spans="1:14" x14ac:dyDescent="0.2">
      <c r="A2783" s="96">
        <v>390286</v>
      </c>
      <c r="B2783" s="97" t="s">
        <v>168</v>
      </c>
      <c r="C2783" s="97" t="s">
        <v>812</v>
      </c>
      <c r="D2783" s="96" t="s">
        <v>2870</v>
      </c>
      <c r="E2783" s="98">
        <v>92</v>
      </c>
      <c r="F2783" s="99">
        <v>229</v>
      </c>
      <c r="G2783" s="98">
        <v>321</v>
      </c>
      <c r="H2783" s="98">
        <v>5470</v>
      </c>
      <c r="I2783" s="99">
        <v>4129</v>
      </c>
      <c r="J2783" s="98">
        <v>9599</v>
      </c>
      <c r="K2783" s="100">
        <v>3.3439999999999998E-2</v>
      </c>
      <c r="M2783">
        <f t="shared" si="86"/>
        <v>0.71339563862928346</v>
      </c>
      <c r="N2783">
        <f t="shared" si="87"/>
        <v>0.43014897385144285</v>
      </c>
    </row>
    <row r="2784" spans="1:14" x14ac:dyDescent="0.2">
      <c r="A2784" s="96">
        <v>390290</v>
      </c>
      <c r="B2784" s="97" t="s">
        <v>168</v>
      </c>
      <c r="C2784" s="97" t="s">
        <v>812</v>
      </c>
      <c r="D2784" s="96" t="s">
        <v>2871</v>
      </c>
      <c r="E2784" s="98">
        <v>4543</v>
      </c>
      <c r="F2784" s="99">
        <v>4046</v>
      </c>
      <c r="G2784" s="98">
        <v>8589</v>
      </c>
      <c r="H2784" s="98">
        <v>31739</v>
      </c>
      <c r="I2784" s="99">
        <v>20156</v>
      </c>
      <c r="J2784" s="98">
        <v>51895</v>
      </c>
      <c r="K2784" s="100">
        <v>0.16550999999999999</v>
      </c>
      <c r="M2784">
        <f t="shared" si="86"/>
        <v>0.4710676446617767</v>
      </c>
      <c r="N2784">
        <f t="shared" si="87"/>
        <v>0.38839965314577513</v>
      </c>
    </row>
    <row r="2785" spans="1:14" x14ac:dyDescent="0.2">
      <c r="A2785" s="96">
        <v>390302</v>
      </c>
      <c r="B2785" s="97" t="s">
        <v>814</v>
      </c>
      <c r="C2785" s="97" t="s">
        <v>812</v>
      </c>
      <c r="D2785" s="96" t="s">
        <v>2872</v>
      </c>
      <c r="E2785" s="98">
        <v>0</v>
      </c>
      <c r="F2785" s="99">
        <v>0</v>
      </c>
      <c r="G2785" s="98">
        <v>0</v>
      </c>
      <c r="H2785" s="98">
        <v>1</v>
      </c>
      <c r="I2785" s="99">
        <v>0</v>
      </c>
      <c r="J2785" s="98">
        <v>1</v>
      </c>
      <c r="K2785" s="100">
        <v>0</v>
      </c>
      <c r="M2785" t="e">
        <f t="shared" si="86"/>
        <v>#DIV/0!</v>
      </c>
      <c r="N2785">
        <f t="shared" si="87"/>
        <v>0</v>
      </c>
    </row>
    <row r="2786" spans="1:14" x14ac:dyDescent="0.2">
      <c r="A2786" s="96">
        <v>390304</v>
      </c>
      <c r="B2786" s="97" t="s">
        <v>168</v>
      </c>
      <c r="C2786" s="97" t="s">
        <v>812</v>
      </c>
      <c r="D2786" s="96" t="s">
        <v>2873</v>
      </c>
      <c r="E2786" s="98">
        <v>605</v>
      </c>
      <c r="F2786" s="99">
        <v>699</v>
      </c>
      <c r="G2786" s="98">
        <v>1304</v>
      </c>
      <c r="H2786" s="98">
        <v>9863</v>
      </c>
      <c r="I2786" s="99">
        <v>6704</v>
      </c>
      <c r="J2786" s="98">
        <v>16567</v>
      </c>
      <c r="K2786" s="100">
        <v>7.8710000000000002E-2</v>
      </c>
      <c r="M2786">
        <f t="shared" si="86"/>
        <v>0.53604294478527603</v>
      </c>
      <c r="N2786">
        <f t="shared" si="87"/>
        <v>0.40465986599867204</v>
      </c>
    </row>
    <row r="2787" spans="1:14" x14ac:dyDescent="0.2">
      <c r="A2787" s="96">
        <v>390307</v>
      </c>
      <c r="B2787" s="97" t="s">
        <v>814</v>
      </c>
      <c r="C2787" s="97" t="s">
        <v>812</v>
      </c>
      <c r="D2787" s="96" t="s">
        <v>2874</v>
      </c>
      <c r="E2787" s="98">
        <v>6</v>
      </c>
      <c r="F2787" s="99">
        <v>0</v>
      </c>
      <c r="G2787" s="98">
        <v>6</v>
      </c>
      <c r="H2787" s="98">
        <v>124</v>
      </c>
      <c r="I2787" s="99">
        <v>0</v>
      </c>
      <c r="J2787" s="98">
        <v>124</v>
      </c>
      <c r="K2787" s="100">
        <v>4.8390000000000002E-2</v>
      </c>
      <c r="M2787">
        <f t="shared" si="86"/>
        <v>0</v>
      </c>
      <c r="N2787">
        <f t="shared" si="87"/>
        <v>0</v>
      </c>
    </row>
    <row r="2788" spans="1:14" x14ac:dyDescent="0.2">
      <c r="A2788" s="96">
        <v>390312</v>
      </c>
      <c r="B2788" s="97" t="s">
        <v>814</v>
      </c>
      <c r="C2788" s="97" t="s">
        <v>812</v>
      </c>
      <c r="D2788" s="96" t="s">
        <v>2875</v>
      </c>
      <c r="E2788" s="98">
        <v>43</v>
      </c>
      <c r="F2788" s="99">
        <v>0</v>
      </c>
      <c r="G2788" s="98">
        <v>43</v>
      </c>
      <c r="H2788" s="98">
        <v>2057</v>
      </c>
      <c r="I2788" s="99">
        <v>0</v>
      </c>
      <c r="J2788" s="98">
        <v>2057</v>
      </c>
      <c r="K2788" s="100">
        <v>2.0899999999999998E-2</v>
      </c>
      <c r="M2788">
        <f t="shared" si="86"/>
        <v>0</v>
      </c>
      <c r="N2788">
        <f t="shared" si="87"/>
        <v>0</v>
      </c>
    </row>
    <row r="2789" spans="1:14" x14ac:dyDescent="0.2">
      <c r="A2789" s="96">
        <v>390313</v>
      </c>
      <c r="B2789" s="97" t="s">
        <v>814</v>
      </c>
      <c r="C2789" s="97" t="s">
        <v>812</v>
      </c>
      <c r="D2789" s="96" t="s">
        <v>2876</v>
      </c>
      <c r="E2789" s="98">
        <v>200</v>
      </c>
      <c r="F2789" s="99">
        <v>0</v>
      </c>
      <c r="G2789" s="98">
        <v>200</v>
      </c>
      <c r="H2789" s="98">
        <v>3335</v>
      </c>
      <c r="I2789" s="99">
        <v>14</v>
      </c>
      <c r="J2789" s="98">
        <v>3349</v>
      </c>
      <c r="K2789" s="100">
        <v>5.9720000000000002E-2</v>
      </c>
      <c r="M2789">
        <f t="shared" si="86"/>
        <v>0</v>
      </c>
      <c r="N2789">
        <f t="shared" si="87"/>
        <v>4.1803523439832785E-3</v>
      </c>
    </row>
    <row r="2790" spans="1:14" x14ac:dyDescent="0.2">
      <c r="A2790" s="96">
        <v>390314</v>
      </c>
      <c r="B2790" s="97" t="s">
        <v>168</v>
      </c>
      <c r="C2790" s="97" t="s">
        <v>812</v>
      </c>
      <c r="D2790" s="96" t="s">
        <v>2877</v>
      </c>
      <c r="E2790" s="98">
        <v>2</v>
      </c>
      <c r="F2790" s="99">
        <v>0</v>
      </c>
      <c r="G2790" s="98">
        <v>2</v>
      </c>
      <c r="H2790" s="98">
        <v>684</v>
      </c>
      <c r="I2790" s="99">
        <v>0</v>
      </c>
      <c r="J2790" s="98">
        <v>684</v>
      </c>
      <c r="K2790" s="100">
        <v>2.9199999999999999E-3</v>
      </c>
      <c r="M2790">
        <f t="shared" si="86"/>
        <v>0</v>
      </c>
      <c r="N2790">
        <f t="shared" si="87"/>
        <v>0</v>
      </c>
    </row>
    <row r="2791" spans="1:14" x14ac:dyDescent="0.2">
      <c r="A2791" s="96">
        <v>390315</v>
      </c>
      <c r="B2791" s="97" t="s">
        <v>168</v>
      </c>
      <c r="C2791" s="97" t="s">
        <v>812</v>
      </c>
      <c r="D2791" s="96" t="s">
        <v>2878</v>
      </c>
      <c r="E2791" s="98">
        <v>73</v>
      </c>
      <c r="F2791" s="99">
        <v>0</v>
      </c>
      <c r="G2791" s="98">
        <v>73</v>
      </c>
      <c r="H2791" s="98">
        <v>1133</v>
      </c>
      <c r="I2791" s="99">
        <v>0</v>
      </c>
      <c r="J2791" s="98">
        <v>1133</v>
      </c>
      <c r="K2791" s="100">
        <v>6.4430000000000001E-2</v>
      </c>
      <c r="M2791">
        <f t="shared" si="86"/>
        <v>0</v>
      </c>
      <c r="N2791">
        <f t="shared" si="87"/>
        <v>0</v>
      </c>
    </row>
    <row r="2792" spans="1:14" x14ac:dyDescent="0.2">
      <c r="A2792" s="96">
        <v>390316</v>
      </c>
      <c r="B2792" s="97" t="s">
        <v>823</v>
      </c>
      <c r="C2792" s="97" t="s">
        <v>812</v>
      </c>
      <c r="D2792" s="96" t="s">
        <v>2879</v>
      </c>
      <c r="E2792" s="98">
        <v>5</v>
      </c>
      <c r="F2792" s="99">
        <v>0</v>
      </c>
      <c r="G2792" s="98">
        <v>5</v>
      </c>
      <c r="H2792" s="98">
        <v>174</v>
      </c>
      <c r="I2792" s="99">
        <v>0</v>
      </c>
      <c r="J2792" s="98">
        <v>174</v>
      </c>
      <c r="K2792" s="100">
        <v>2.8740000000000002E-2</v>
      </c>
      <c r="M2792">
        <f t="shared" si="86"/>
        <v>0</v>
      </c>
      <c r="N2792">
        <f t="shared" si="87"/>
        <v>0</v>
      </c>
    </row>
    <row r="2793" spans="1:14" x14ac:dyDescent="0.2">
      <c r="A2793" s="96">
        <v>390317</v>
      </c>
      <c r="B2793" s="97" t="s">
        <v>823</v>
      </c>
      <c r="C2793" s="97" t="s">
        <v>812</v>
      </c>
      <c r="D2793" s="96" t="s">
        <v>2880</v>
      </c>
      <c r="E2793" s="98">
        <v>0</v>
      </c>
      <c r="F2793" s="99">
        <v>0</v>
      </c>
      <c r="G2793" s="98">
        <v>0</v>
      </c>
      <c r="H2793" s="98">
        <v>25</v>
      </c>
      <c r="I2793" s="99">
        <v>0</v>
      </c>
      <c r="J2793" s="98">
        <v>25</v>
      </c>
      <c r="K2793" s="100">
        <v>0</v>
      </c>
      <c r="M2793" t="e">
        <f t="shared" si="86"/>
        <v>#DIV/0!</v>
      </c>
      <c r="N2793">
        <f t="shared" si="87"/>
        <v>0</v>
      </c>
    </row>
    <row r="2794" spans="1:14" x14ac:dyDescent="0.2">
      <c r="A2794" s="96">
        <v>390318</v>
      </c>
      <c r="B2794" s="97" t="s">
        <v>814</v>
      </c>
      <c r="C2794" s="97" t="s">
        <v>812</v>
      </c>
      <c r="D2794" s="96" t="s">
        <v>2881</v>
      </c>
      <c r="E2794" s="98">
        <v>1</v>
      </c>
      <c r="F2794" s="99">
        <v>0</v>
      </c>
      <c r="G2794" s="98">
        <v>1</v>
      </c>
      <c r="H2794" s="98">
        <v>28</v>
      </c>
      <c r="I2794" s="99">
        <v>0</v>
      </c>
      <c r="J2794" s="98">
        <v>28</v>
      </c>
      <c r="K2794" s="100">
        <v>3.5709999999999999E-2</v>
      </c>
      <c r="M2794">
        <f t="shared" si="86"/>
        <v>0</v>
      </c>
      <c r="N2794">
        <f t="shared" si="87"/>
        <v>0</v>
      </c>
    </row>
    <row r="2795" spans="1:14" x14ac:dyDescent="0.2">
      <c r="A2795" s="96">
        <v>400001</v>
      </c>
      <c r="B2795" s="97" t="s">
        <v>2882</v>
      </c>
      <c r="C2795" s="97" t="s">
        <v>2090</v>
      </c>
      <c r="D2795" s="96" t="s">
        <v>2883</v>
      </c>
      <c r="E2795" s="98">
        <v>69</v>
      </c>
      <c r="F2795" s="99">
        <v>0</v>
      </c>
      <c r="G2795" s="98">
        <v>69</v>
      </c>
      <c r="H2795" s="98">
        <v>9352</v>
      </c>
      <c r="I2795" s="99">
        <v>0</v>
      </c>
      <c r="J2795" s="98">
        <v>9352</v>
      </c>
      <c r="K2795" s="100">
        <v>7.3800000000000003E-3</v>
      </c>
      <c r="M2795">
        <f t="shared" si="86"/>
        <v>0</v>
      </c>
      <c r="N2795">
        <f t="shared" si="87"/>
        <v>0</v>
      </c>
    </row>
    <row r="2796" spans="1:14" x14ac:dyDescent="0.2">
      <c r="A2796" s="96">
        <v>400002</v>
      </c>
      <c r="B2796" s="97" t="s">
        <v>2882</v>
      </c>
      <c r="C2796" s="97" t="s">
        <v>2090</v>
      </c>
      <c r="D2796" s="96" t="s">
        <v>2884</v>
      </c>
      <c r="E2796" s="98">
        <v>29</v>
      </c>
      <c r="F2796" s="99">
        <v>0</v>
      </c>
      <c r="G2796" s="98">
        <v>29</v>
      </c>
      <c r="H2796" s="98">
        <v>1992</v>
      </c>
      <c r="I2796" s="99">
        <v>0</v>
      </c>
      <c r="J2796" s="98">
        <v>1992</v>
      </c>
      <c r="K2796" s="100">
        <v>1.456E-2</v>
      </c>
      <c r="M2796">
        <f t="shared" si="86"/>
        <v>0</v>
      </c>
      <c r="N2796">
        <f t="shared" si="87"/>
        <v>0</v>
      </c>
    </row>
    <row r="2797" spans="1:14" x14ac:dyDescent="0.2">
      <c r="A2797" s="96">
        <v>400003</v>
      </c>
      <c r="B2797" s="97" t="s">
        <v>2882</v>
      </c>
      <c r="C2797" s="97" t="s">
        <v>2090</v>
      </c>
      <c r="D2797" s="96" t="s">
        <v>2885</v>
      </c>
      <c r="E2797" s="98">
        <v>29</v>
      </c>
      <c r="F2797" s="99">
        <v>12</v>
      </c>
      <c r="G2797" s="98">
        <v>41</v>
      </c>
      <c r="H2797" s="98">
        <v>5639</v>
      </c>
      <c r="I2797" s="99">
        <v>7664</v>
      </c>
      <c r="J2797" s="98">
        <v>13303</v>
      </c>
      <c r="K2797" s="100">
        <v>3.0799999999999998E-3</v>
      </c>
      <c r="M2797">
        <f t="shared" si="86"/>
        <v>0.29268292682926828</v>
      </c>
      <c r="N2797">
        <f t="shared" si="87"/>
        <v>0.57611065173269183</v>
      </c>
    </row>
    <row r="2798" spans="1:14" x14ac:dyDescent="0.2">
      <c r="A2798" s="96">
        <v>400004</v>
      </c>
      <c r="B2798" s="97" t="s">
        <v>2882</v>
      </c>
      <c r="C2798" s="97" t="s">
        <v>2090</v>
      </c>
      <c r="D2798" s="96" t="s">
        <v>2886</v>
      </c>
      <c r="E2798" s="98">
        <v>76</v>
      </c>
      <c r="F2798" s="99">
        <v>0</v>
      </c>
      <c r="G2798" s="98">
        <v>76</v>
      </c>
      <c r="H2798" s="98">
        <v>12671</v>
      </c>
      <c r="I2798" s="99">
        <v>0</v>
      </c>
      <c r="J2798" s="98">
        <v>12671</v>
      </c>
      <c r="K2798" s="100">
        <v>6.0000000000000001E-3</v>
      </c>
      <c r="M2798">
        <f t="shared" si="86"/>
        <v>0</v>
      </c>
      <c r="N2798">
        <f t="shared" si="87"/>
        <v>0</v>
      </c>
    </row>
    <row r="2799" spans="1:14" x14ac:dyDescent="0.2">
      <c r="A2799" s="96">
        <v>400005</v>
      </c>
      <c r="B2799" s="97" t="s">
        <v>2882</v>
      </c>
      <c r="C2799" s="97" t="s">
        <v>2090</v>
      </c>
      <c r="D2799" s="96" t="s">
        <v>2887</v>
      </c>
      <c r="E2799" s="98">
        <v>8</v>
      </c>
      <c r="F2799" s="99">
        <v>0</v>
      </c>
      <c r="G2799" s="98">
        <v>8</v>
      </c>
      <c r="H2799" s="98">
        <v>3260</v>
      </c>
      <c r="I2799" s="99">
        <v>0</v>
      </c>
      <c r="J2799" s="98">
        <v>3260</v>
      </c>
      <c r="K2799" s="100">
        <v>2.4499999999999999E-3</v>
      </c>
      <c r="M2799">
        <f t="shared" si="86"/>
        <v>0</v>
      </c>
      <c r="N2799">
        <f t="shared" si="87"/>
        <v>0</v>
      </c>
    </row>
    <row r="2800" spans="1:14" x14ac:dyDescent="0.2">
      <c r="A2800" s="96">
        <v>400006</v>
      </c>
      <c r="B2800" s="97" t="s">
        <v>2882</v>
      </c>
      <c r="C2800" s="97" t="s">
        <v>2090</v>
      </c>
      <c r="D2800" s="96" t="s">
        <v>2888</v>
      </c>
      <c r="E2800" s="98">
        <v>0</v>
      </c>
      <c r="F2800" s="99">
        <v>0</v>
      </c>
      <c r="G2800" s="98">
        <v>0</v>
      </c>
      <c r="H2800" s="98">
        <v>1529</v>
      </c>
      <c r="I2800" s="99">
        <v>0</v>
      </c>
      <c r="J2800" s="98">
        <v>1529</v>
      </c>
      <c r="K2800" s="100">
        <v>0</v>
      </c>
      <c r="M2800" t="e">
        <f t="shared" si="86"/>
        <v>#DIV/0!</v>
      </c>
      <c r="N2800">
        <f t="shared" si="87"/>
        <v>0</v>
      </c>
    </row>
    <row r="2801" spans="1:14" x14ac:dyDescent="0.2">
      <c r="A2801" s="96">
        <v>400007</v>
      </c>
      <c r="B2801" s="97" t="s">
        <v>2882</v>
      </c>
      <c r="C2801" s="97" t="s">
        <v>2090</v>
      </c>
      <c r="D2801" s="96" t="s">
        <v>2889</v>
      </c>
      <c r="E2801" s="98">
        <v>38</v>
      </c>
      <c r="F2801" s="99">
        <v>0</v>
      </c>
      <c r="G2801" s="98">
        <v>38</v>
      </c>
      <c r="H2801" s="98">
        <v>6344</v>
      </c>
      <c r="I2801" s="99">
        <v>0</v>
      </c>
      <c r="J2801" s="98">
        <v>6344</v>
      </c>
      <c r="K2801" s="100">
        <v>5.9899999999999997E-3</v>
      </c>
      <c r="M2801">
        <f t="shared" si="86"/>
        <v>0</v>
      </c>
      <c r="N2801">
        <f t="shared" si="87"/>
        <v>0</v>
      </c>
    </row>
    <row r="2802" spans="1:14" x14ac:dyDescent="0.2">
      <c r="A2802" s="96">
        <v>400009</v>
      </c>
      <c r="B2802" s="97" t="s">
        <v>2882</v>
      </c>
      <c r="C2802" s="97" t="s">
        <v>2090</v>
      </c>
      <c r="D2802" s="96" t="s">
        <v>2890</v>
      </c>
      <c r="E2802" s="98">
        <v>34</v>
      </c>
      <c r="F2802" s="99">
        <v>0</v>
      </c>
      <c r="G2802" s="98">
        <v>34</v>
      </c>
      <c r="H2802" s="98">
        <v>1975</v>
      </c>
      <c r="I2802" s="99">
        <v>0</v>
      </c>
      <c r="J2802" s="98">
        <v>1975</v>
      </c>
      <c r="K2802" s="100">
        <v>1.7219999999999999E-2</v>
      </c>
      <c r="M2802">
        <f t="shared" si="86"/>
        <v>0</v>
      </c>
      <c r="N2802">
        <f t="shared" si="87"/>
        <v>0</v>
      </c>
    </row>
    <row r="2803" spans="1:14" x14ac:dyDescent="0.2">
      <c r="A2803" s="96">
        <v>400010</v>
      </c>
      <c r="B2803" s="97" t="s">
        <v>2882</v>
      </c>
      <c r="C2803" s="97" t="s">
        <v>2090</v>
      </c>
      <c r="D2803" s="96" t="s">
        <v>2891</v>
      </c>
      <c r="E2803" s="98">
        <v>0</v>
      </c>
      <c r="F2803" s="99">
        <v>0</v>
      </c>
      <c r="G2803" s="98">
        <v>0</v>
      </c>
      <c r="H2803" s="98">
        <v>496</v>
      </c>
      <c r="I2803" s="99">
        <v>0</v>
      </c>
      <c r="J2803" s="98">
        <v>496</v>
      </c>
      <c r="K2803" s="100">
        <v>0</v>
      </c>
      <c r="M2803" t="e">
        <f t="shared" si="86"/>
        <v>#DIV/0!</v>
      </c>
      <c r="N2803">
        <f t="shared" si="87"/>
        <v>0</v>
      </c>
    </row>
    <row r="2804" spans="1:14" x14ac:dyDescent="0.2">
      <c r="A2804" s="96">
        <v>400011</v>
      </c>
      <c r="B2804" s="97" t="s">
        <v>2882</v>
      </c>
      <c r="C2804" s="97" t="s">
        <v>2090</v>
      </c>
      <c r="D2804" s="96" t="s">
        <v>2892</v>
      </c>
      <c r="E2804" s="98">
        <v>9</v>
      </c>
      <c r="F2804" s="99">
        <v>0</v>
      </c>
      <c r="G2804" s="98">
        <v>9</v>
      </c>
      <c r="H2804" s="98">
        <v>2087</v>
      </c>
      <c r="I2804" s="99">
        <v>0</v>
      </c>
      <c r="J2804" s="98">
        <v>2087</v>
      </c>
      <c r="K2804" s="100">
        <v>4.3099999999999996E-3</v>
      </c>
      <c r="M2804">
        <f t="shared" si="86"/>
        <v>0</v>
      </c>
      <c r="N2804">
        <f t="shared" si="87"/>
        <v>0</v>
      </c>
    </row>
    <row r="2805" spans="1:14" x14ac:dyDescent="0.2">
      <c r="A2805" s="96">
        <v>400012</v>
      </c>
      <c r="B2805" s="97" t="s">
        <v>2882</v>
      </c>
      <c r="C2805" s="97" t="s">
        <v>2090</v>
      </c>
      <c r="D2805" s="96" t="s">
        <v>2893</v>
      </c>
      <c r="E2805" s="98">
        <v>0</v>
      </c>
      <c r="F2805" s="99">
        <v>0</v>
      </c>
      <c r="G2805" s="98">
        <v>0</v>
      </c>
      <c r="H2805" s="98">
        <v>1228</v>
      </c>
      <c r="I2805" s="99">
        <v>0</v>
      </c>
      <c r="J2805" s="98">
        <v>1228</v>
      </c>
      <c r="K2805" s="100">
        <v>0</v>
      </c>
      <c r="M2805" t="e">
        <f t="shared" si="86"/>
        <v>#DIV/0!</v>
      </c>
      <c r="N2805">
        <f t="shared" si="87"/>
        <v>0</v>
      </c>
    </row>
    <row r="2806" spans="1:14" x14ac:dyDescent="0.2">
      <c r="A2806" s="96">
        <v>400013</v>
      </c>
      <c r="B2806" s="97" t="s">
        <v>2882</v>
      </c>
      <c r="C2806" s="97" t="s">
        <v>2090</v>
      </c>
      <c r="D2806" s="96" t="s">
        <v>2894</v>
      </c>
      <c r="E2806" s="98">
        <v>29</v>
      </c>
      <c r="F2806" s="99">
        <v>0</v>
      </c>
      <c r="G2806" s="98">
        <v>29</v>
      </c>
      <c r="H2806" s="98">
        <v>7290</v>
      </c>
      <c r="I2806" s="99">
        <v>0</v>
      </c>
      <c r="J2806" s="98">
        <v>7290</v>
      </c>
      <c r="K2806" s="100">
        <v>3.98E-3</v>
      </c>
      <c r="M2806">
        <f t="shared" si="86"/>
        <v>0</v>
      </c>
      <c r="N2806">
        <f t="shared" si="87"/>
        <v>0</v>
      </c>
    </row>
    <row r="2807" spans="1:14" x14ac:dyDescent="0.2">
      <c r="A2807" s="96">
        <v>400014</v>
      </c>
      <c r="B2807" s="97" t="s">
        <v>2882</v>
      </c>
      <c r="C2807" s="97" t="s">
        <v>2090</v>
      </c>
      <c r="D2807" s="96" t="s">
        <v>2895</v>
      </c>
      <c r="E2807" s="98">
        <v>55</v>
      </c>
      <c r="F2807" s="99">
        <v>0</v>
      </c>
      <c r="G2807" s="98">
        <v>55</v>
      </c>
      <c r="H2807" s="98">
        <v>7544</v>
      </c>
      <c r="I2807" s="99">
        <v>10885</v>
      </c>
      <c r="J2807" s="98">
        <v>18429</v>
      </c>
      <c r="K2807" s="100">
        <v>2.98E-3</v>
      </c>
      <c r="M2807">
        <f t="shared" si="86"/>
        <v>0</v>
      </c>
      <c r="N2807">
        <f t="shared" si="87"/>
        <v>0.59064517879429157</v>
      </c>
    </row>
    <row r="2808" spans="1:14" x14ac:dyDescent="0.2">
      <c r="A2808" s="96">
        <v>400015</v>
      </c>
      <c r="B2808" s="97" t="s">
        <v>2882</v>
      </c>
      <c r="C2808" s="97" t="s">
        <v>2090</v>
      </c>
      <c r="D2808" s="96" t="s">
        <v>2896</v>
      </c>
      <c r="E2808" s="98">
        <v>28</v>
      </c>
      <c r="F2808" s="99">
        <v>0</v>
      </c>
      <c r="G2808" s="98">
        <v>28</v>
      </c>
      <c r="H2808" s="98">
        <v>2538</v>
      </c>
      <c r="I2808" s="99">
        <v>391</v>
      </c>
      <c r="J2808" s="98">
        <v>2929</v>
      </c>
      <c r="K2808" s="100">
        <v>9.5600000000000008E-3</v>
      </c>
      <c r="M2808">
        <f t="shared" si="86"/>
        <v>0</v>
      </c>
      <c r="N2808">
        <f t="shared" si="87"/>
        <v>0.13349265961078866</v>
      </c>
    </row>
    <row r="2809" spans="1:14" x14ac:dyDescent="0.2">
      <c r="A2809" s="96">
        <v>400016</v>
      </c>
      <c r="B2809" s="97" t="s">
        <v>2882</v>
      </c>
      <c r="C2809" s="97" t="s">
        <v>2090</v>
      </c>
      <c r="D2809" s="96" t="s">
        <v>2897</v>
      </c>
      <c r="E2809" s="98">
        <v>28</v>
      </c>
      <c r="F2809" s="99">
        <v>0</v>
      </c>
      <c r="G2809" s="98">
        <v>28</v>
      </c>
      <c r="H2809" s="98">
        <v>45041</v>
      </c>
      <c r="I2809" s="99">
        <v>0</v>
      </c>
      <c r="J2809" s="98">
        <v>45041</v>
      </c>
      <c r="K2809" s="100">
        <v>6.2E-4</v>
      </c>
      <c r="M2809">
        <f t="shared" si="86"/>
        <v>0</v>
      </c>
      <c r="N2809">
        <f t="shared" si="87"/>
        <v>0</v>
      </c>
    </row>
    <row r="2810" spans="1:14" x14ac:dyDescent="0.2">
      <c r="A2810" s="96">
        <v>400017</v>
      </c>
      <c r="B2810" s="97" t="s">
        <v>2882</v>
      </c>
      <c r="C2810" s="97" t="s">
        <v>2090</v>
      </c>
      <c r="D2810" s="96" t="s">
        <v>2898</v>
      </c>
      <c r="E2810" s="98">
        <v>0</v>
      </c>
      <c r="F2810" s="99">
        <v>0</v>
      </c>
      <c r="G2810" s="98">
        <v>0</v>
      </c>
      <c r="H2810" s="98">
        <v>2</v>
      </c>
      <c r="I2810" s="99">
        <v>0</v>
      </c>
      <c r="J2810" s="98">
        <v>2</v>
      </c>
      <c r="K2810" s="100">
        <v>0</v>
      </c>
      <c r="M2810" t="e">
        <f t="shared" si="86"/>
        <v>#DIV/0!</v>
      </c>
      <c r="N2810">
        <f t="shared" si="87"/>
        <v>0</v>
      </c>
    </row>
    <row r="2811" spans="1:14" x14ac:dyDescent="0.2">
      <c r="A2811" s="96">
        <v>400018</v>
      </c>
      <c r="B2811" s="97" t="s">
        <v>2882</v>
      </c>
      <c r="C2811" s="97" t="s">
        <v>2090</v>
      </c>
      <c r="D2811" s="96" t="s">
        <v>2899</v>
      </c>
      <c r="E2811" s="98">
        <v>66</v>
      </c>
      <c r="F2811" s="99">
        <v>0</v>
      </c>
      <c r="G2811" s="98">
        <v>66</v>
      </c>
      <c r="H2811" s="98">
        <v>5891</v>
      </c>
      <c r="I2811" s="99">
        <v>0</v>
      </c>
      <c r="J2811" s="98">
        <v>5891</v>
      </c>
      <c r="K2811" s="100">
        <v>1.12E-2</v>
      </c>
      <c r="M2811">
        <f t="shared" si="86"/>
        <v>0</v>
      </c>
      <c r="N2811">
        <f t="shared" si="87"/>
        <v>0</v>
      </c>
    </row>
    <row r="2812" spans="1:14" x14ac:dyDescent="0.2">
      <c r="A2812" s="96">
        <v>400019</v>
      </c>
      <c r="B2812" s="97" t="s">
        <v>2882</v>
      </c>
      <c r="C2812" s="97" t="s">
        <v>2090</v>
      </c>
      <c r="D2812" s="96" t="s">
        <v>2900</v>
      </c>
      <c r="E2812" s="98">
        <v>63</v>
      </c>
      <c r="F2812" s="99">
        <v>0</v>
      </c>
      <c r="G2812" s="98">
        <v>63</v>
      </c>
      <c r="H2812" s="98">
        <v>14477</v>
      </c>
      <c r="I2812" s="99">
        <v>0</v>
      </c>
      <c r="J2812" s="98">
        <v>14477</v>
      </c>
      <c r="K2812" s="100">
        <v>4.3499999999999997E-3</v>
      </c>
      <c r="M2812">
        <f t="shared" si="86"/>
        <v>0</v>
      </c>
      <c r="N2812">
        <f t="shared" si="87"/>
        <v>0</v>
      </c>
    </row>
    <row r="2813" spans="1:14" x14ac:dyDescent="0.2">
      <c r="A2813" s="96">
        <v>400021</v>
      </c>
      <c r="B2813" s="97" t="s">
        <v>2882</v>
      </c>
      <c r="C2813" s="97" t="s">
        <v>2090</v>
      </c>
      <c r="D2813" s="96" t="s">
        <v>2901</v>
      </c>
      <c r="E2813" s="98">
        <v>41</v>
      </c>
      <c r="F2813" s="99">
        <v>0</v>
      </c>
      <c r="G2813" s="98">
        <v>41</v>
      </c>
      <c r="H2813" s="98">
        <v>11615</v>
      </c>
      <c r="I2813" s="99">
        <v>13466</v>
      </c>
      <c r="J2813" s="98">
        <v>25081</v>
      </c>
      <c r="K2813" s="100">
        <v>1.6299999999999999E-3</v>
      </c>
      <c r="M2813">
        <f t="shared" si="86"/>
        <v>0</v>
      </c>
      <c r="N2813">
        <f t="shared" si="87"/>
        <v>0.53690044256608593</v>
      </c>
    </row>
    <row r="2814" spans="1:14" x14ac:dyDescent="0.2">
      <c r="A2814" s="96">
        <v>400022</v>
      </c>
      <c r="B2814" s="97" t="s">
        <v>2882</v>
      </c>
      <c r="C2814" s="97" t="s">
        <v>2090</v>
      </c>
      <c r="D2814" s="96" t="s">
        <v>2902</v>
      </c>
      <c r="E2814" s="98">
        <v>28</v>
      </c>
      <c r="F2814" s="99">
        <v>38</v>
      </c>
      <c r="G2814" s="98">
        <v>66</v>
      </c>
      <c r="H2814" s="98">
        <v>12620</v>
      </c>
      <c r="I2814" s="99">
        <v>16719</v>
      </c>
      <c r="J2814" s="98">
        <v>29339</v>
      </c>
      <c r="K2814" s="100">
        <v>2.2499999999999998E-3</v>
      </c>
      <c r="M2814">
        <f t="shared" si="86"/>
        <v>0.5757575757575758</v>
      </c>
      <c r="N2814">
        <f t="shared" si="87"/>
        <v>0.56985582330686113</v>
      </c>
    </row>
    <row r="2815" spans="1:14" x14ac:dyDescent="0.2">
      <c r="A2815" s="96">
        <v>400024</v>
      </c>
      <c r="B2815" s="97" t="s">
        <v>2882</v>
      </c>
      <c r="C2815" s="97" t="s">
        <v>2090</v>
      </c>
      <c r="D2815" s="96" t="s">
        <v>2903</v>
      </c>
      <c r="E2815" s="98">
        <v>0</v>
      </c>
      <c r="F2815" s="99">
        <v>0</v>
      </c>
      <c r="G2815" s="98">
        <v>0</v>
      </c>
      <c r="H2815" s="98">
        <v>465</v>
      </c>
      <c r="I2815" s="99">
        <v>0</v>
      </c>
      <c r="J2815" s="98">
        <v>465</v>
      </c>
      <c r="K2815" s="100">
        <v>0</v>
      </c>
      <c r="M2815" t="e">
        <f t="shared" si="86"/>
        <v>#DIV/0!</v>
      </c>
      <c r="N2815">
        <f t="shared" si="87"/>
        <v>0</v>
      </c>
    </row>
    <row r="2816" spans="1:14" x14ac:dyDescent="0.2">
      <c r="A2816" s="96">
        <v>400026</v>
      </c>
      <c r="B2816" s="97" t="s">
        <v>2882</v>
      </c>
      <c r="C2816" s="97" t="s">
        <v>2090</v>
      </c>
      <c r="D2816" s="96" t="s">
        <v>2904</v>
      </c>
      <c r="E2816" s="98">
        <v>13</v>
      </c>
      <c r="F2816" s="99">
        <v>0</v>
      </c>
      <c r="G2816" s="98">
        <v>13</v>
      </c>
      <c r="H2816" s="98">
        <v>1301</v>
      </c>
      <c r="I2816" s="99">
        <v>0</v>
      </c>
      <c r="J2816" s="98">
        <v>1301</v>
      </c>
      <c r="K2816" s="100">
        <v>9.9900000000000006E-3</v>
      </c>
      <c r="M2816">
        <f t="shared" si="86"/>
        <v>0</v>
      </c>
      <c r="N2816">
        <f t="shared" si="87"/>
        <v>0</v>
      </c>
    </row>
    <row r="2817" spans="1:14" x14ac:dyDescent="0.2">
      <c r="A2817" s="96">
        <v>400028</v>
      </c>
      <c r="B2817" s="97" t="s">
        <v>2882</v>
      </c>
      <c r="C2817" s="97" t="s">
        <v>2090</v>
      </c>
      <c r="D2817" s="96" t="s">
        <v>2905</v>
      </c>
      <c r="E2817" s="98">
        <v>0</v>
      </c>
      <c r="F2817" s="99">
        <v>0</v>
      </c>
      <c r="G2817" s="98">
        <v>0</v>
      </c>
      <c r="H2817" s="98">
        <v>676</v>
      </c>
      <c r="I2817" s="99">
        <v>0</v>
      </c>
      <c r="J2817" s="98">
        <v>676</v>
      </c>
      <c r="K2817" s="100">
        <v>0</v>
      </c>
      <c r="M2817" t="e">
        <f t="shared" si="86"/>
        <v>#DIV/0!</v>
      </c>
      <c r="N2817">
        <f t="shared" si="87"/>
        <v>0</v>
      </c>
    </row>
    <row r="2818" spans="1:14" x14ac:dyDescent="0.2">
      <c r="A2818" s="96">
        <v>400032</v>
      </c>
      <c r="B2818" s="97" t="s">
        <v>2882</v>
      </c>
      <c r="C2818" s="97" t="s">
        <v>2090</v>
      </c>
      <c r="D2818" s="96" t="s">
        <v>2906</v>
      </c>
      <c r="E2818" s="98">
        <v>65</v>
      </c>
      <c r="F2818" s="99">
        <v>0</v>
      </c>
      <c r="G2818" s="98">
        <v>65</v>
      </c>
      <c r="H2818" s="98">
        <v>10960</v>
      </c>
      <c r="I2818" s="99">
        <v>0</v>
      </c>
      <c r="J2818" s="98">
        <v>10960</v>
      </c>
      <c r="K2818" s="100">
        <v>5.9300000000000004E-3</v>
      </c>
      <c r="M2818">
        <f t="shared" si="86"/>
        <v>0</v>
      </c>
      <c r="N2818">
        <f t="shared" si="87"/>
        <v>0</v>
      </c>
    </row>
    <row r="2819" spans="1:14" x14ac:dyDescent="0.2">
      <c r="A2819" s="96">
        <v>400044</v>
      </c>
      <c r="B2819" s="97" t="s">
        <v>2882</v>
      </c>
      <c r="C2819" s="97" t="s">
        <v>2090</v>
      </c>
      <c r="D2819" s="96" t="s">
        <v>2907</v>
      </c>
      <c r="E2819" s="98">
        <v>92</v>
      </c>
      <c r="F2819" s="99">
        <v>49</v>
      </c>
      <c r="G2819" s="98">
        <v>141</v>
      </c>
      <c r="H2819" s="98">
        <v>16376</v>
      </c>
      <c r="I2819" s="99">
        <v>22496</v>
      </c>
      <c r="J2819" s="98">
        <v>38872</v>
      </c>
      <c r="K2819" s="100">
        <v>3.63E-3</v>
      </c>
      <c r="M2819">
        <f t="shared" si="86"/>
        <v>0.3475177304964539</v>
      </c>
      <c r="N2819">
        <f t="shared" si="87"/>
        <v>0.57871990121424166</v>
      </c>
    </row>
    <row r="2820" spans="1:14" x14ac:dyDescent="0.2">
      <c r="A2820" s="96">
        <v>400048</v>
      </c>
      <c r="B2820" s="97" t="s">
        <v>2882</v>
      </c>
      <c r="C2820" s="97" t="s">
        <v>2090</v>
      </c>
      <c r="D2820" s="96" t="s">
        <v>2908</v>
      </c>
      <c r="E2820" s="98">
        <v>34</v>
      </c>
      <c r="F2820" s="99">
        <v>0</v>
      </c>
      <c r="G2820" s="98">
        <v>34</v>
      </c>
      <c r="H2820" s="98">
        <v>3796</v>
      </c>
      <c r="I2820" s="99">
        <v>1</v>
      </c>
      <c r="J2820" s="98">
        <v>3797</v>
      </c>
      <c r="K2820" s="100">
        <v>8.9499999999999996E-3</v>
      </c>
      <c r="M2820">
        <f t="shared" ref="M2820:M2883" si="88">F2820/G2820</f>
        <v>0</v>
      </c>
      <c r="N2820">
        <f t="shared" ref="N2820:N2883" si="89">I2820/J2820</f>
        <v>2.633658151171978E-4</v>
      </c>
    </row>
    <row r="2821" spans="1:14" x14ac:dyDescent="0.2">
      <c r="A2821" s="96">
        <v>400061</v>
      </c>
      <c r="B2821" s="97" t="s">
        <v>2882</v>
      </c>
      <c r="C2821" s="97" t="s">
        <v>2090</v>
      </c>
      <c r="D2821" s="96" t="s">
        <v>2909</v>
      </c>
      <c r="E2821" s="98">
        <v>41</v>
      </c>
      <c r="F2821" s="99">
        <v>0</v>
      </c>
      <c r="G2821" s="98">
        <v>41</v>
      </c>
      <c r="H2821" s="98">
        <v>9296</v>
      </c>
      <c r="I2821" s="99">
        <v>0</v>
      </c>
      <c r="J2821" s="98">
        <v>9296</v>
      </c>
      <c r="K2821" s="100">
        <v>4.4099999999999999E-3</v>
      </c>
      <c r="M2821">
        <f t="shared" si="88"/>
        <v>0</v>
      </c>
      <c r="N2821">
        <f t="shared" si="89"/>
        <v>0</v>
      </c>
    </row>
    <row r="2822" spans="1:14" x14ac:dyDescent="0.2">
      <c r="A2822" s="96">
        <v>400079</v>
      </c>
      <c r="B2822" s="97" t="s">
        <v>2882</v>
      </c>
      <c r="C2822" s="97" t="s">
        <v>2090</v>
      </c>
      <c r="D2822" s="96" t="s">
        <v>2910</v>
      </c>
      <c r="E2822" s="98">
        <v>73</v>
      </c>
      <c r="F2822" s="99">
        <v>0</v>
      </c>
      <c r="G2822" s="98">
        <v>73</v>
      </c>
      <c r="H2822" s="98">
        <v>5612</v>
      </c>
      <c r="I2822" s="99">
        <v>0</v>
      </c>
      <c r="J2822" s="98">
        <v>5612</v>
      </c>
      <c r="K2822" s="100">
        <v>1.3010000000000001E-2</v>
      </c>
      <c r="M2822">
        <f t="shared" si="88"/>
        <v>0</v>
      </c>
      <c r="N2822">
        <f t="shared" si="89"/>
        <v>0</v>
      </c>
    </row>
    <row r="2823" spans="1:14" x14ac:dyDescent="0.2">
      <c r="A2823" s="96">
        <v>400087</v>
      </c>
      <c r="B2823" s="97" t="s">
        <v>2882</v>
      </c>
      <c r="C2823" s="97" t="s">
        <v>2090</v>
      </c>
      <c r="D2823" s="96" t="s">
        <v>2911</v>
      </c>
      <c r="E2823" s="98">
        <v>60</v>
      </c>
      <c r="F2823" s="99">
        <v>0</v>
      </c>
      <c r="G2823" s="98">
        <v>60</v>
      </c>
      <c r="H2823" s="98">
        <v>8498</v>
      </c>
      <c r="I2823" s="99">
        <v>0</v>
      </c>
      <c r="J2823" s="98">
        <v>8498</v>
      </c>
      <c r="K2823" s="100">
        <v>7.0600000000000003E-3</v>
      </c>
      <c r="M2823">
        <f t="shared" si="88"/>
        <v>0</v>
      </c>
      <c r="N2823">
        <f t="shared" si="89"/>
        <v>0</v>
      </c>
    </row>
    <row r="2824" spans="1:14" x14ac:dyDescent="0.2">
      <c r="A2824" s="96">
        <v>400098</v>
      </c>
      <c r="B2824" s="97" t="s">
        <v>2882</v>
      </c>
      <c r="C2824" s="97" t="s">
        <v>2090</v>
      </c>
      <c r="D2824" s="96" t="s">
        <v>2912</v>
      </c>
      <c r="E2824" s="98">
        <v>8</v>
      </c>
      <c r="F2824" s="99">
        <v>0</v>
      </c>
      <c r="G2824" s="98">
        <v>8</v>
      </c>
      <c r="H2824" s="98">
        <v>3442</v>
      </c>
      <c r="I2824" s="99">
        <v>0</v>
      </c>
      <c r="J2824" s="98">
        <v>3442</v>
      </c>
      <c r="K2824" s="100">
        <v>2.32E-3</v>
      </c>
      <c r="M2824">
        <f t="shared" si="88"/>
        <v>0</v>
      </c>
      <c r="N2824">
        <f t="shared" si="89"/>
        <v>0</v>
      </c>
    </row>
    <row r="2825" spans="1:14" x14ac:dyDescent="0.2">
      <c r="A2825" s="96">
        <v>400102</v>
      </c>
      <c r="B2825" s="97" t="s">
        <v>2882</v>
      </c>
      <c r="C2825" s="97" t="s">
        <v>2090</v>
      </c>
      <c r="D2825" s="96" t="s">
        <v>2913</v>
      </c>
      <c r="E2825" s="98">
        <v>8</v>
      </c>
      <c r="F2825" s="99">
        <v>0</v>
      </c>
      <c r="G2825" s="98">
        <v>8</v>
      </c>
      <c r="H2825" s="98">
        <v>2565</v>
      </c>
      <c r="I2825" s="99">
        <v>0</v>
      </c>
      <c r="J2825" s="98">
        <v>2565</v>
      </c>
      <c r="K2825" s="100">
        <v>3.1199999999999999E-3</v>
      </c>
      <c r="M2825">
        <f t="shared" si="88"/>
        <v>0</v>
      </c>
      <c r="N2825">
        <f t="shared" si="89"/>
        <v>0</v>
      </c>
    </row>
    <row r="2826" spans="1:14" x14ac:dyDescent="0.2">
      <c r="A2826" s="96">
        <v>400103</v>
      </c>
      <c r="B2826" s="97" t="s">
        <v>2882</v>
      </c>
      <c r="C2826" s="97" t="s">
        <v>2090</v>
      </c>
      <c r="D2826" s="96" t="s">
        <v>2914</v>
      </c>
      <c r="E2826" s="98">
        <v>49</v>
      </c>
      <c r="F2826" s="99">
        <v>0</v>
      </c>
      <c r="G2826" s="98">
        <v>49</v>
      </c>
      <c r="H2826" s="98">
        <v>5621</v>
      </c>
      <c r="I2826" s="99">
        <v>841</v>
      </c>
      <c r="J2826" s="98">
        <v>6462</v>
      </c>
      <c r="K2826" s="100">
        <v>7.5799999999999999E-3</v>
      </c>
      <c r="M2826">
        <f t="shared" si="88"/>
        <v>0</v>
      </c>
      <c r="N2826">
        <f t="shared" si="89"/>
        <v>0.13014546580006189</v>
      </c>
    </row>
    <row r="2827" spans="1:14" x14ac:dyDescent="0.2">
      <c r="A2827" s="96">
        <v>400104</v>
      </c>
      <c r="B2827" s="97" t="s">
        <v>2882</v>
      </c>
      <c r="C2827" s="97" t="s">
        <v>2090</v>
      </c>
      <c r="D2827" s="96" t="s">
        <v>2915</v>
      </c>
      <c r="E2827" s="98">
        <v>20</v>
      </c>
      <c r="F2827" s="99">
        <v>0</v>
      </c>
      <c r="G2827" s="98">
        <v>20</v>
      </c>
      <c r="H2827" s="98">
        <v>6277</v>
      </c>
      <c r="I2827" s="99">
        <v>0</v>
      </c>
      <c r="J2827" s="98">
        <v>6277</v>
      </c>
      <c r="K2827" s="100">
        <v>3.1900000000000001E-3</v>
      </c>
      <c r="M2827">
        <f t="shared" si="88"/>
        <v>0</v>
      </c>
      <c r="N2827">
        <f t="shared" si="89"/>
        <v>0</v>
      </c>
    </row>
    <row r="2828" spans="1:14" x14ac:dyDescent="0.2">
      <c r="A2828" s="96">
        <v>400105</v>
      </c>
      <c r="B2828" s="97" t="s">
        <v>2882</v>
      </c>
      <c r="C2828" s="97" t="s">
        <v>2090</v>
      </c>
      <c r="D2828" s="96" t="s">
        <v>2916</v>
      </c>
      <c r="E2828" s="98">
        <v>9</v>
      </c>
      <c r="F2828" s="99">
        <v>0</v>
      </c>
      <c r="G2828" s="98">
        <v>9</v>
      </c>
      <c r="H2828" s="98">
        <v>1341</v>
      </c>
      <c r="I2828" s="99">
        <v>0</v>
      </c>
      <c r="J2828" s="98">
        <v>1341</v>
      </c>
      <c r="K2828" s="100">
        <v>6.7099999999999998E-3</v>
      </c>
      <c r="M2828">
        <f t="shared" si="88"/>
        <v>0</v>
      </c>
      <c r="N2828">
        <f t="shared" si="89"/>
        <v>0</v>
      </c>
    </row>
    <row r="2829" spans="1:14" x14ac:dyDescent="0.2">
      <c r="A2829" s="96">
        <v>400106</v>
      </c>
      <c r="B2829" s="97" t="s">
        <v>2882</v>
      </c>
      <c r="C2829" s="97" t="s">
        <v>2090</v>
      </c>
      <c r="D2829" s="96" t="s">
        <v>2917</v>
      </c>
      <c r="E2829" s="98">
        <v>33</v>
      </c>
      <c r="F2829" s="99">
        <v>0</v>
      </c>
      <c r="G2829" s="98">
        <v>33</v>
      </c>
      <c r="H2829" s="98">
        <v>7104</v>
      </c>
      <c r="I2829" s="99">
        <v>0</v>
      </c>
      <c r="J2829" s="98">
        <v>7104</v>
      </c>
      <c r="K2829" s="100">
        <v>4.6499999999999996E-3</v>
      </c>
      <c r="M2829">
        <f t="shared" si="88"/>
        <v>0</v>
      </c>
      <c r="N2829">
        <f t="shared" si="89"/>
        <v>0</v>
      </c>
    </row>
    <row r="2830" spans="1:14" x14ac:dyDescent="0.2">
      <c r="A2830" s="96">
        <v>400109</v>
      </c>
      <c r="B2830" s="97" t="s">
        <v>2882</v>
      </c>
      <c r="C2830" s="97" t="s">
        <v>2090</v>
      </c>
      <c r="D2830" s="96" t="s">
        <v>2918</v>
      </c>
      <c r="E2830" s="98">
        <v>78</v>
      </c>
      <c r="F2830" s="99">
        <v>0</v>
      </c>
      <c r="G2830" s="98">
        <v>78</v>
      </c>
      <c r="H2830" s="98">
        <v>24651</v>
      </c>
      <c r="I2830" s="99">
        <v>0</v>
      </c>
      <c r="J2830" s="98">
        <v>24651</v>
      </c>
      <c r="K2830" s="100">
        <v>3.16E-3</v>
      </c>
      <c r="M2830">
        <f t="shared" si="88"/>
        <v>0</v>
      </c>
      <c r="N2830">
        <f t="shared" si="89"/>
        <v>0</v>
      </c>
    </row>
    <row r="2831" spans="1:14" x14ac:dyDescent="0.2">
      <c r="A2831" s="96">
        <v>400110</v>
      </c>
      <c r="B2831" s="97" t="s">
        <v>2882</v>
      </c>
      <c r="C2831" s="97" t="s">
        <v>2090</v>
      </c>
      <c r="D2831" s="96" t="s">
        <v>2919</v>
      </c>
      <c r="E2831" s="98">
        <v>47</v>
      </c>
      <c r="F2831" s="99">
        <v>0</v>
      </c>
      <c r="G2831" s="98">
        <v>47</v>
      </c>
      <c r="H2831" s="98">
        <v>3716</v>
      </c>
      <c r="I2831" s="99">
        <v>0</v>
      </c>
      <c r="J2831" s="98">
        <v>3716</v>
      </c>
      <c r="K2831" s="100">
        <v>1.265E-2</v>
      </c>
      <c r="M2831">
        <f t="shared" si="88"/>
        <v>0</v>
      </c>
      <c r="N2831">
        <f t="shared" si="89"/>
        <v>0</v>
      </c>
    </row>
    <row r="2832" spans="1:14" x14ac:dyDescent="0.2">
      <c r="A2832" s="96">
        <v>400111</v>
      </c>
      <c r="B2832" s="97" t="s">
        <v>2882</v>
      </c>
      <c r="C2832" s="97" t="s">
        <v>2090</v>
      </c>
      <c r="D2832" s="96" t="s">
        <v>2920</v>
      </c>
      <c r="E2832" s="98">
        <v>68</v>
      </c>
      <c r="F2832" s="99">
        <v>0</v>
      </c>
      <c r="G2832" s="98">
        <v>68</v>
      </c>
      <c r="H2832" s="98">
        <v>4544</v>
      </c>
      <c r="I2832" s="99">
        <v>0</v>
      </c>
      <c r="J2832" s="98">
        <v>4544</v>
      </c>
      <c r="K2832" s="100">
        <v>1.4959999999999999E-2</v>
      </c>
      <c r="M2832">
        <f t="shared" si="88"/>
        <v>0</v>
      </c>
      <c r="N2832">
        <f t="shared" si="89"/>
        <v>0</v>
      </c>
    </row>
    <row r="2833" spans="1:14" x14ac:dyDescent="0.2">
      <c r="A2833" s="96">
        <v>400112</v>
      </c>
      <c r="B2833" s="97" t="s">
        <v>2882</v>
      </c>
      <c r="C2833" s="97" t="s">
        <v>2090</v>
      </c>
      <c r="D2833" s="96" t="s">
        <v>2921</v>
      </c>
      <c r="E2833" s="98">
        <v>57</v>
      </c>
      <c r="F2833" s="99">
        <v>10</v>
      </c>
      <c r="G2833" s="98">
        <v>67</v>
      </c>
      <c r="H2833" s="98">
        <v>7193</v>
      </c>
      <c r="I2833" s="99">
        <v>11632</v>
      </c>
      <c r="J2833" s="98">
        <v>18825</v>
      </c>
      <c r="K2833" s="100">
        <v>3.5599999999999998E-3</v>
      </c>
      <c r="M2833">
        <f t="shared" si="88"/>
        <v>0.14925373134328357</v>
      </c>
      <c r="N2833">
        <f t="shared" si="89"/>
        <v>0.61790172642762287</v>
      </c>
    </row>
    <row r="2834" spans="1:14" x14ac:dyDescent="0.2">
      <c r="A2834" s="96">
        <v>400113</v>
      </c>
      <c r="B2834" s="97" t="s">
        <v>2882</v>
      </c>
      <c r="C2834" s="97" t="s">
        <v>2090</v>
      </c>
      <c r="D2834" s="96" t="s">
        <v>2922</v>
      </c>
      <c r="E2834" s="98">
        <v>40</v>
      </c>
      <c r="F2834" s="99">
        <v>0</v>
      </c>
      <c r="G2834" s="98">
        <v>40</v>
      </c>
      <c r="H2834" s="98">
        <v>5445</v>
      </c>
      <c r="I2834" s="99">
        <v>0</v>
      </c>
      <c r="J2834" s="98">
        <v>5445</v>
      </c>
      <c r="K2834" s="100">
        <v>7.3499999999999998E-3</v>
      </c>
      <c r="M2834">
        <f t="shared" si="88"/>
        <v>0</v>
      </c>
      <c r="N2834">
        <f t="shared" si="89"/>
        <v>0</v>
      </c>
    </row>
    <row r="2835" spans="1:14" x14ac:dyDescent="0.2">
      <c r="A2835" s="96">
        <v>400114</v>
      </c>
      <c r="B2835" s="97" t="s">
        <v>2882</v>
      </c>
      <c r="C2835" s="97" t="s">
        <v>2090</v>
      </c>
      <c r="D2835" s="96" t="s">
        <v>2923</v>
      </c>
      <c r="E2835" s="98">
        <v>124</v>
      </c>
      <c r="F2835" s="99">
        <v>37</v>
      </c>
      <c r="G2835" s="98">
        <v>161</v>
      </c>
      <c r="H2835" s="98">
        <v>10223</v>
      </c>
      <c r="I2835" s="99">
        <v>22277</v>
      </c>
      <c r="J2835" s="98">
        <v>32500</v>
      </c>
      <c r="K2835" s="100">
        <v>4.9500000000000004E-3</v>
      </c>
      <c r="M2835">
        <f t="shared" si="88"/>
        <v>0.22981366459627328</v>
      </c>
      <c r="N2835">
        <f t="shared" si="89"/>
        <v>0.68544615384615382</v>
      </c>
    </row>
    <row r="2836" spans="1:14" x14ac:dyDescent="0.2">
      <c r="A2836" s="96">
        <v>400115</v>
      </c>
      <c r="B2836" s="97" t="s">
        <v>2882</v>
      </c>
      <c r="C2836" s="97" t="s">
        <v>2090</v>
      </c>
      <c r="D2836" s="96" t="s">
        <v>2924</v>
      </c>
      <c r="E2836" s="98">
        <v>38</v>
      </c>
      <c r="F2836" s="99">
        <v>0</v>
      </c>
      <c r="G2836" s="98">
        <v>38</v>
      </c>
      <c r="H2836" s="98">
        <v>2630</v>
      </c>
      <c r="I2836" s="99">
        <v>0</v>
      </c>
      <c r="J2836" s="98">
        <v>2630</v>
      </c>
      <c r="K2836" s="100">
        <v>1.4449999999999999E-2</v>
      </c>
      <c r="M2836">
        <f t="shared" si="88"/>
        <v>0</v>
      </c>
      <c r="N2836">
        <f t="shared" si="89"/>
        <v>0</v>
      </c>
    </row>
    <row r="2837" spans="1:14" x14ac:dyDescent="0.2">
      <c r="A2837" s="96">
        <v>400117</v>
      </c>
      <c r="B2837" s="97" t="s">
        <v>2882</v>
      </c>
      <c r="C2837" s="97" t="s">
        <v>2090</v>
      </c>
      <c r="D2837" s="96" t="s">
        <v>2925</v>
      </c>
      <c r="E2837" s="98">
        <v>60</v>
      </c>
      <c r="F2837" s="99">
        <v>0</v>
      </c>
      <c r="G2837" s="98">
        <v>60</v>
      </c>
      <c r="H2837" s="98">
        <v>6060</v>
      </c>
      <c r="I2837" s="99">
        <v>0</v>
      </c>
      <c r="J2837" s="98">
        <v>6060</v>
      </c>
      <c r="K2837" s="100">
        <v>9.9000000000000008E-3</v>
      </c>
      <c r="M2837">
        <f t="shared" si="88"/>
        <v>0</v>
      </c>
      <c r="N2837">
        <f t="shared" si="89"/>
        <v>0</v>
      </c>
    </row>
    <row r="2838" spans="1:14" x14ac:dyDescent="0.2">
      <c r="A2838" s="96">
        <v>400118</v>
      </c>
      <c r="B2838" s="97" t="s">
        <v>2882</v>
      </c>
      <c r="C2838" s="97" t="s">
        <v>2090</v>
      </c>
      <c r="D2838" s="96" t="s">
        <v>2926</v>
      </c>
      <c r="E2838" s="98">
        <v>255</v>
      </c>
      <c r="F2838" s="99">
        <v>0</v>
      </c>
      <c r="G2838" s="98">
        <v>255</v>
      </c>
      <c r="H2838" s="98">
        <v>16277</v>
      </c>
      <c r="I2838" s="99">
        <v>0</v>
      </c>
      <c r="J2838" s="98">
        <v>16277</v>
      </c>
      <c r="K2838" s="100">
        <v>1.567E-2</v>
      </c>
      <c r="M2838">
        <f t="shared" si="88"/>
        <v>0</v>
      </c>
      <c r="N2838">
        <f t="shared" si="89"/>
        <v>0</v>
      </c>
    </row>
    <row r="2839" spans="1:14" x14ac:dyDescent="0.2">
      <c r="A2839" s="96">
        <v>400120</v>
      </c>
      <c r="B2839" s="97" t="s">
        <v>2882</v>
      </c>
      <c r="C2839" s="97" t="s">
        <v>2090</v>
      </c>
      <c r="D2839" s="96" t="s">
        <v>2927</v>
      </c>
      <c r="E2839" s="98">
        <v>16</v>
      </c>
      <c r="F2839" s="99">
        <v>0</v>
      </c>
      <c r="G2839" s="98">
        <v>16</v>
      </c>
      <c r="H2839" s="98">
        <v>16167</v>
      </c>
      <c r="I2839" s="99">
        <v>0</v>
      </c>
      <c r="J2839" s="98">
        <v>16167</v>
      </c>
      <c r="K2839" s="100">
        <v>9.8999999999999999E-4</v>
      </c>
      <c r="M2839">
        <f t="shared" si="88"/>
        <v>0</v>
      </c>
      <c r="N2839">
        <f t="shared" si="89"/>
        <v>0</v>
      </c>
    </row>
    <row r="2840" spans="1:14" x14ac:dyDescent="0.2">
      <c r="A2840" s="96">
        <v>400121</v>
      </c>
      <c r="B2840" s="97" t="s">
        <v>2882</v>
      </c>
      <c r="C2840" s="97" t="s">
        <v>2090</v>
      </c>
      <c r="D2840" s="96" t="s">
        <v>2928</v>
      </c>
      <c r="E2840" s="98">
        <v>19</v>
      </c>
      <c r="F2840" s="99">
        <v>0</v>
      </c>
      <c r="G2840" s="98">
        <v>19</v>
      </c>
      <c r="H2840" s="98">
        <v>1939</v>
      </c>
      <c r="I2840" s="99">
        <v>0</v>
      </c>
      <c r="J2840" s="98">
        <v>1939</v>
      </c>
      <c r="K2840" s="100">
        <v>9.7999999999999997E-3</v>
      </c>
      <c r="M2840">
        <f t="shared" si="88"/>
        <v>0</v>
      </c>
      <c r="N2840">
        <f t="shared" si="89"/>
        <v>0</v>
      </c>
    </row>
    <row r="2841" spans="1:14" x14ac:dyDescent="0.2">
      <c r="A2841" s="96">
        <v>400122</v>
      </c>
      <c r="B2841" s="97" t="s">
        <v>2882</v>
      </c>
      <c r="C2841" s="97" t="s">
        <v>2090</v>
      </c>
      <c r="D2841" s="96" t="s">
        <v>2929</v>
      </c>
      <c r="E2841" s="98">
        <v>0</v>
      </c>
      <c r="F2841" s="99">
        <v>0</v>
      </c>
      <c r="G2841" s="98">
        <v>0</v>
      </c>
      <c r="H2841" s="98">
        <v>232</v>
      </c>
      <c r="I2841" s="99">
        <v>0</v>
      </c>
      <c r="J2841" s="98">
        <v>232</v>
      </c>
      <c r="K2841" s="100">
        <v>0</v>
      </c>
      <c r="M2841" t="e">
        <f t="shared" si="88"/>
        <v>#DIV/0!</v>
      </c>
      <c r="N2841">
        <f t="shared" si="89"/>
        <v>0</v>
      </c>
    </row>
    <row r="2842" spans="1:14" x14ac:dyDescent="0.2">
      <c r="A2842" s="96">
        <v>400123</v>
      </c>
      <c r="B2842" s="97" t="s">
        <v>2882</v>
      </c>
      <c r="C2842" s="97" t="s">
        <v>2090</v>
      </c>
      <c r="D2842" s="96" t="s">
        <v>2930</v>
      </c>
      <c r="E2842" s="98">
        <v>21</v>
      </c>
      <c r="F2842" s="99">
        <v>0</v>
      </c>
      <c r="G2842" s="98">
        <v>21</v>
      </c>
      <c r="H2842" s="98">
        <v>4459</v>
      </c>
      <c r="I2842" s="99">
        <v>0</v>
      </c>
      <c r="J2842" s="98">
        <v>4459</v>
      </c>
      <c r="K2842" s="100">
        <v>4.7099999999999998E-3</v>
      </c>
      <c r="M2842">
        <f t="shared" si="88"/>
        <v>0</v>
      </c>
      <c r="N2842">
        <f t="shared" si="89"/>
        <v>0</v>
      </c>
    </row>
    <row r="2843" spans="1:14" x14ac:dyDescent="0.2">
      <c r="A2843" s="96">
        <v>400124</v>
      </c>
      <c r="B2843" s="97" t="s">
        <v>2882</v>
      </c>
      <c r="C2843" s="97" t="s">
        <v>2090</v>
      </c>
      <c r="D2843" s="96" t="s">
        <v>2931</v>
      </c>
      <c r="E2843" s="98">
        <v>27</v>
      </c>
      <c r="F2843" s="99">
        <v>0</v>
      </c>
      <c r="G2843" s="98">
        <v>27</v>
      </c>
      <c r="H2843" s="98">
        <v>7532</v>
      </c>
      <c r="I2843" s="99">
        <v>0</v>
      </c>
      <c r="J2843" s="98">
        <v>7532</v>
      </c>
      <c r="K2843" s="100">
        <v>3.5799999999999998E-3</v>
      </c>
      <c r="M2843">
        <f t="shared" si="88"/>
        <v>0</v>
      </c>
      <c r="N2843">
        <f t="shared" si="89"/>
        <v>0</v>
      </c>
    </row>
    <row r="2844" spans="1:14" x14ac:dyDescent="0.2">
      <c r="A2844" s="96">
        <v>400125</v>
      </c>
      <c r="B2844" s="97" t="s">
        <v>2882</v>
      </c>
      <c r="C2844" s="97" t="s">
        <v>2090</v>
      </c>
      <c r="D2844" s="96" t="s">
        <v>2932</v>
      </c>
      <c r="E2844" s="98">
        <v>55</v>
      </c>
      <c r="F2844" s="99">
        <v>0</v>
      </c>
      <c r="G2844" s="98">
        <v>55</v>
      </c>
      <c r="H2844" s="98">
        <v>5180</v>
      </c>
      <c r="I2844" s="99">
        <v>0</v>
      </c>
      <c r="J2844" s="98">
        <v>5180</v>
      </c>
      <c r="K2844" s="100">
        <v>1.0619999999999999E-2</v>
      </c>
      <c r="M2844">
        <f t="shared" si="88"/>
        <v>0</v>
      </c>
      <c r="N2844">
        <f t="shared" si="89"/>
        <v>0</v>
      </c>
    </row>
    <row r="2845" spans="1:14" x14ac:dyDescent="0.2">
      <c r="A2845" s="96">
        <v>400126</v>
      </c>
      <c r="B2845" s="97" t="s">
        <v>2882</v>
      </c>
      <c r="C2845" s="97" t="s">
        <v>2090</v>
      </c>
      <c r="D2845" s="96" t="s">
        <v>2933</v>
      </c>
      <c r="E2845" s="98">
        <v>26</v>
      </c>
      <c r="F2845" s="99">
        <v>0</v>
      </c>
      <c r="G2845" s="98">
        <v>26</v>
      </c>
      <c r="H2845" s="98">
        <v>2438</v>
      </c>
      <c r="I2845" s="99">
        <v>0</v>
      </c>
      <c r="J2845" s="98">
        <v>2438</v>
      </c>
      <c r="K2845" s="100">
        <v>1.0659999999999999E-2</v>
      </c>
      <c r="M2845">
        <f t="shared" si="88"/>
        <v>0</v>
      </c>
      <c r="N2845">
        <f t="shared" si="89"/>
        <v>0</v>
      </c>
    </row>
    <row r="2846" spans="1:14" x14ac:dyDescent="0.2">
      <c r="A2846" s="96">
        <v>400127</v>
      </c>
      <c r="B2846" s="97" t="s">
        <v>2882</v>
      </c>
      <c r="C2846" s="97" t="s">
        <v>2090</v>
      </c>
      <c r="D2846" s="96" t="s">
        <v>2934</v>
      </c>
      <c r="E2846" s="98">
        <v>8</v>
      </c>
      <c r="F2846" s="99">
        <v>0</v>
      </c>
      <c r="G2846" s="98">
        <v>8</v>
      </c>
      <c r="H2846" s="98">
        <v>1065</v>
      </c>
      <c r="I2846" s="99">
        <v>0</v>
      </c>
      <c r="J2846" s="98">
        <v>1065</v>
      </c>
      <c r="K2846" s="100">
        <v>7.5100000000000002E-3</v>
      </c>
      <c r="M2846">
        <f t="shared" si="88"/>
        <v>0</v>
      </c>
      <c r="N2846">
        <f t="shared" si="89"/>
        <v>0</v>
      </c>
    </row>
    <row r="2847" spans="1:14" x14ac:dyDescent="0.2">
      <c r="A2847" s="96">
        <v>400128</v>
      </c>
      <c r="B2847" s="97" t="s">
        <v>2882</v>
      </c>
      <c r="C2847" s="97" t="s">
        <v>2090</v>
      </c>
      <c r="D2847" s="96" t="s">
        <v>2935</v>
      </c>
      <c r="E2847" s="98">
        <v>19</v>
      </c>
      <c r="F2847" s="99">
        <v>0</v>
      </c>
      <c r="G2847" s="98">
        <v>19</v>
      </c>
      <c r="H2847" s="98">
        <v>4033</v>
      </c>
      <c r="I2847" s="99">
        <v>0</v>
      </c>
      <c r="J2847" s="98">
        <v>4033</v>
      </c>
      <c r="K2847" s="100">
        <v>4.7099999999999998E-3</v>
      </c>
      <c r="M2847">
        <f t="shared" si="88"/>
        <v>0</v>
      </c>
      <c r="N2847">
        <f t="shared" si="89"/>
        <v>0</v>
      </c>
    </row>
    <row r="2848" spans="1:14" x14ac:dyDescent="0.2">
      <c r="A2848" s="96">
        <v>410001</v>
      </c>
      <c r="B2848" s="97" t="s">
        <v>2936</v>
      </c>
      <c r="C2848" s="97" t="s">
        <v>777</v>
      </c>
      <c r="D2848" s="96" t="s">
        <v>2937</v>
      </c>
      <c r="E2848" s="98">
        <v>1890</v>
      </c>
      <c r="F2848" s="99">
        <v>169</v>
      </c>
      <c r="G2848" s="98">
        <v>2059</v>
      </c>
      <c r="H2848" s="98">
        <v>15045</v>
      </c>
      <c r="I2848" s="99">
        <v>6364</v>
      </c>
      <c r="J2848" s="98">
        <v>21409</v>
      </c>
      <c r="K2848" s="100">
        <v>9.6170000000000005E-2</v>
      </c>
      <c r="M2848">
        <f t="shared" si="88"/>
        <v>8.2078678970373964E-2</v>
      </c>
      <c r="N2848">
        <f t="shared" si="89"/>
        <v>0.29725816245504227</v>
      </c>
    </row>
    <row r="2849" spans="1:14" x14ac:dyDescent="0.2">
      <c r="A2849" s="96">
        <v>410004</v>
      </c>
      <c r="B2849" s="97" t="s">
        <v>2936</v>
      </c>
      <c r="C2849" s="97" t="s">
        <v>777</v>
      </c>
      <c r="D2849" s="96" t="s">
        <v>2938</v>
      </c>
      <c r="E2849" s="98">
        <v>2062</v>
      </c>
      <c r="F2849" s="99">
        <v>145</v>
      </c>
      <c r="G2849" s="98">
        <v>2207</v>
      </c>
      <c r="H2849" s="98">
        <v>15653</v>
      </c>
      <c r="I2849" s="99">
        <v>7022</v>
      </c>
      <c r="J2849" s="98">
        <v>22675</v>
      </c>
      <c r="K2849" s="100">
        <v>9.733E-2</v>
      </c>
      <c r="M2849">
        <f t="shared" si="88"/>
        <v>6.5700045310376071E-2</v>
      </c>
      <c r="N2849">
        <f t="shared" si="89"/>
        <v>0.30968026460859976</v>
      </c>
    </row>
    <row r="2850" spans="1:14" x14ac:dyDescent="0.2">
      <c r="A2850" s="96">
        <v>410005</v>
      </c>
      <c r="B2850" s="97" t="s">
        <v>2936</v>
      </c>
      <c r="C2850" s="97" t="s">
        <v>777</v>
      </c>
      <c r="D2850" s="96" t="s">
        <v>2939</v>
      </c>
      <c r="E2850" s="98">
        <v>1570</v>
      </c>
      <c r="F2850" s="99">
        <v>172</v>
      </c>
      <c r="G2850" s="98">
        <v>1742</v>
      </c>
      <c r="H2850" s="98">
        <v>19496</v>
      </c>
      <c r="I2850" s="99">
        <v>10537</v>
      </c>
      <c r="J2850" s="98">
        <v>30033</v>
      </c>
      <c r="K2850" s="100">
        <v>5.8000000000000003E-2</v>
      </c>
      <c r="M2850">
        <f t="shared" si="88"/>
        <v>9.8737083811710674E-2</v>
      </c>
      <c r="N2850">
        <f t="shared" si="89"/>
        <v>0.35084740119202212</v>
      </c>
    </row>
    <row r="2851" spans="1:14" x14ac:dyDescent="0.2">
      <c r="A2851" s="96">
        <v>410006</v>
      </c>
      <c r="B2851" s="97" t="s">
        <v>2936</v>
      </c>
      <c r="C2851" s="97" t="s">
        <v>777</v>
      </c>
      <c r="D2851" s="96" t="s">
        <v>2940</v>
      </c>
      <c r="E2851" s="98">
        <v>695</v>
      </c>
      <c r="F2851" s="99">
        <v>0</v>
      </c>
      <c r="G2851" s="98">
        <v>695</v>
      </c>
      <c r="H2851" s="98">
        <v>10666</v>
      </c>
      <c r="I2851" s="99">
        <v>0</v>
      </c>
      <c r="J2851" s="98">
        <v>10666</v>
      </c>
      <c r="K2851" s="100">
        <v>6.5159999999999996E-2</v>
      </c>
      <c r="M2851">
        <f t="shared" si="88"/>
        <v>0</v>
      </c>
      <c r="N2851">
        <f t="shared" si="89"/>
        <v>0</v>
      </c>
    </row>
    <row r="2852" spans="1:14" x14ac:dyDescent="0.2">
      <c r="A2852" s="96">
        <v>410007</v>
      </c>
      <c r="B2852" s="97" t="s">
        <v>2936</v>
      </c>
      <c r="C2852" s="97" t="s">
        <v>777</v>
      </c>
      <c r="D2852" s="96" t="s">
        <v>2941</v>
      </c>
      <c r="E2852" s="98">
        <v>6960</v>
      </c>
      <c r="F2852" s="99">
        <v>451</v>
      </c>
      <c r="G2852" s="98">
        <v>7411</v>
      </c>
      <c r="H2852" s="98">
        <v>53628</v>
      </c>
      <c r="I2852" s="99">
        <v>25871</v>
      </c>
      <c r="J2852" s="98">
        <v>79499</v>
      </c>
      <c r="K2852" s="100">
        <v>9.3219999999999997E-2</v>
      </c>
      <c r="M2852">
        <f t="shared" si="88"/>
        <v>6.085548508973148E-2</v>
      </c>
      <c r="N2852">
        <f t="shared" si="89"/>
        <v>0.32542547705002578</v>
      </c>
    </row>
    <row r="2853" spans="1:14" x14ac:dyDescent="0.2">
      <c r="A2853" s="96">
        <v>410008</v>
      </c>
      <c r="B2853" s="97" t="s">
        <v>2936</v>
      </c>
      <c r="C2853" s="97" t="s">
        <v>777</v>
      </c>
      <c r="D2853" s="96" t="s">
        <v>2942</v>
      </c>
      <c r="E2853" s="98">
        <v>382</v>
      </c>
      <c r="F2853" s="99">
        <v>0</v>
      </c>
      <c r="G2853" s="98">
        <v>382</v>
      </c>
      <c r="H2853" s="98">
        <v>8846</v>
      </c>
      <c r="I2853" s="99">
        <v>20</v>
      </c>
      <c r="J2853" s="98">
        <v>8866</v>
      </c>
      <c r="K2853" s="100">
        <v>4.3090000000000003E-2</v>
      </c>
      <c r="M2853">
        <f t="shared" si="88"/>
        <v>0</v>
      </c>
      <c r="N2853">
        <f t="shared" si="89"/>
        <v>2.2558087074216106E-3</v>
      </c>
    </row>
    <row r="2854" spans="1:14" x14ac:dyDescent="0.2">
      <c r="A2854" s="96">
        <v>410009</v>
      </c>
      <c r="B2854" s="97" t="s">
        <v>2936</v>
      </c>
      <c r="C2854" s="97" t="s">
        <v>777</v>
      </c>
      <c r="D2854" s="96" t="s">
        <v>2943</v>
      </c>
      <c r="E2854" s="98">
        <v>2269</v>
      </c>
      <c r="F2854" s="99">
        <v>0</v>
      </c>
      <c r="G2854" s="98">
        <v>2269</v>
      </c>
      <c r="H2854" s="98">
        <v>28762</v>
      </c>
      <c r="I2854" s="99">
        <v>6</v>
      </c>
      <c r="J2854" s="98">
        <v>28768</v>
      </c>
      <c r="K2854" s="100">
        <v>7.8869999999999996E-2</v>
      </c>
      <c r="M2854">
        <f t="shared" si="88"/>
        <v>0</v>
      </c>
      <c r="N2854">
        <f t="shared" si="89"/>
        <v>2.0856507230255841E-4</v>
      </c>
    </row>
    <row r="2855" spans="1:14" x14ac:dyDescent="0.2">
      <c r="A2855" s="96">
        <v>410010</v>
      </c>
      <c r="B2855" s="97" t="s">
        <v>2936</v>
      </c>
      <c r="C2855" s="97" t="s">
        <v>777</v>
      </c>
      <c r="D2855" s="96" t="s">
        <v>2944</v>
      </c>
      <c r="E2855" s="98">
        <v>362</v>
      </c>
      <c r="F2855" s="99">
        <v>9</v>
      </c>
      <c r="G2855" s="98">
        <v>371</v>
      </c>
      <c r="H2855" s="98">
        <v>2670</v>
      </c>
      <c r="I2855" s="99">
        <v>568</v>
      </c>
      <c r="J2855" s="98">
        <v>3238</v>
      </c>
      <c r="K2855" s="100">
        <v>0.11458</v>
      </c>
      <c r="M2855">
        <f t="shared" si="88"/>
        <v>2.4258760107816711E-2</v>
      </c>
      <c r="N2855">
        <f t="shared" si="89"/>
        <v>0.17541692402717726</v>
      </c>
    </row>
    <row r="2856" spans="1:14" x14ac:dyDescent="0.2">
      <c r="A2856" s="96">
        <v>410011</v>
      </c>
      <c r="B2856" s="97" t="s">
        <v>2936</v>
      </c>
      <c r="C2856" s="97" t="s">
        <v>777</v>
      </c>
      <c r="D2856" s="96" t="s">
        <v>2945</v>
      </c>
      <c r="E2856" s="98">
        <v>1048</v>
      </c>
      <c r="F2856" s="99">
        <v>81</v>
      </c>
      <c r="G2856" s="98">
        <v>1129</v>
      </c>
      <c r="H2856" s="98">
        <v>13444</v>
      </c>
      <c r="I2856" s="99">
        <v>6416</v>
      </c>
      <c r="J2856" s="98">
        <v>19860</v>
      </c>
      <c r="K2856" s="100">
        <v>5.6849999999999998E-2</v>
      </c>
      <c r="M2856">
        <f t="shared" si="88"/>
        <v>7.1744906997342775E-2</v>
      </c>
      <c r="N2856">
        <f t="shared" si="89"/>
        <v>0.32306143001007048</v>
      </c>
    </row>
    <row r="2857" spans="1:14" x14ac:dyDescent="0.2">
      <c r="A2857" s="96">
        <v>410012</v>
      </c>
      <c r="B2857" s="97" t="s">
        <v>2936</v>
      </c>
      <c r="C2857" s="97" t="s">
        <v>777</v>
      </c>
      <c r="D2857" s="96" t="s">
        <v>2946</v>
      </c>
      <c r="E2857" s="98">
        <v>2047</v>
      </c>
      <c r="F2857" s="99">
        <v>182</v>
      </c>
      <c r="G2857" s="98">
        <v>2229</v>
      </c>
      <c r="H2857" s="98">
        <v>28498</v>
      </c>
      <c r="I2857" s="99">
        <v>16811</v>
      </c>
      <c r="J2857" s="98">
        <v>45309</v>
      </c>
      <c r="K2857" s="100">
        <v>4.9200000000000001E-2</v>
      </c>
      <c r="M2857">
        <f t="shared" si="88"/>
        <v>8.1650964558097797E-2</v>
      </c>
      <c r="N2857">
        <f t="shared" si="89"/>
        <v>0.3710300381822596</v>
      </c>
    </row>
    <row r="2858" spans="1:14" x14ac:dyDescent="0.2">
      <c r="A2858" s="96">
        <v>410013</v>
      </c>
      <c r="B2858" s="97" t="s">
        <v>2936</v>
      </c>
      <c r="C2858" s="97" t="s">
        <v>777</v>
      </c>
      <c r="D2858" s="96" t="s">
        <v>2947</v>
      </c>
      <c r="E2858" s="98">
        <v>367</v>
      </c>
      <c r="F2858" s="99">
        <v>0</v>
      </c>
      <c r="G2858" s="98">
        <v>367</v>
      </c>
      <c r="H2858" s="98">
        <v>8380</v>
      </c>
      <c r="I2858" s="99">
        <v>0</v>
      </c>
      <c r="J2858" s="98">
        <v>8380</v>
      </c>
      <c r="K2858" s="100">
        <v>4.3790000000000003E-2</v>
      </c>
      <c r="M2858">
        <f t="shared" si="88"/>
        <v>0</v>
      </c>
      <c r="N2858">
        <f t="shared" si="89"/>
        <v>0</v>
      </c>
    </row>
    <row r="2859" spans="1:14" x14ac:dyDescent="0.2">
      <c r="A2859" s="96">
        <v>420002</v>
      </c>
      <c r="B2859" s="97" t="s">
        <v>168</v>
      </c>
      <c r="C2859" s="97" t="s">
        <v>162</v>
      </c>
      <c r="D2859" s="96" t="s">
        <v>2948</v>
      </c>
      <c r="E2859" s="98">
        <v>2588</v>
      </c>
      <c r="F2859" s="99">
        <v>0</v>
      </c>
      <c r="G2859" s="98">
        <v>2588</v>
      </c>
      <c r="H2859" s="98">
        <v>32251</v>
      </c>
      <c r="I2859" s="99">
        <v>0</v>
      </c>
      <c r="J2859" s="98">
        <v>32251</v>
      </c>
      <c r="K2859" s="100">
        <v>8.0250000000000002E-2</v>
      </c>
      <c r="M2859">
        <f t="shared" si="88"/>
        <v>0</v>
      </c>
      <c r="N2859">
        <f t="shared" si="89"/>
        <v>0</v>
      </c>
    </row>
    <row r="2860" spans="1:14" x14ac:dyDescent="0.2">
      <c r="A2860" s="96">
        <v>420004</v>
      </c>
      <c r="B2860" s="97" t="s">
        <v>490</v>
      </c>
      <c r="C2860" s="97" t="s">
        <v>162</v>
      </c>
      <c r="D2860" s="96" t="s">
        <v>2949</v>
      </c>
      <c r="E2860" s="98">
        <v>4690</v>
      </c>
      <c r="F2860" s="99">
        <v>108</v>
      </c>
      <c r="G2860" s="98">
        <v>4798</v>
      </c>
      <c r="H2860" s="98">
        <v>41299</v>
      </c>
      <c r="I2860" s="99">
        <v>1497</v>
      </c>
      <c r="J2860" s="98">
        <v>42796</v>
      </c>
      <c r="K2860" s="100">
        <v>0.11211</v>
      </c>
      <c r="M2860">
        <f t="shared" si="88"/>
        <v>2.2509378907878283E-2</v>
      </c>
      <c r="N2860">
        <f t="shared" si="89"/>
        <v>3.4979904663987288E-2</v>
      </c>
    </row>
    <row r="2861" spans="1:14" x14ac:dyDescent="0.2">
      <c r="A2861" s="96">
        <v>420005</v>
      </c>
      <c r="B2861" s="97" t="s">
        <v>490</v>
      </c>
      <c r="C2861" s="97" t="s">
        <v>162</v>
      </c>
      <c r="D2861" s="96" t="s">
        <v>2950</v>
      </c>
      <c r="E2861" s="98">
        <v>1197</v>
      </c>
      <c r="F2861" s="99">
        <v>0</v>
      </c>
      <c r="G2861" s="98">
        <v>1197</v>
      </c>
      <c r="H2861" s="98">
        <v>5518</v>
      </c>
      <c r="I2861" s="99">
        <v>0</v>
      </c>
      <c r="J2861" s="98">
        <v>5518</v>
      </c>
      <c r="K2861" s="100">
        <v>0.21693000000000001</v>
      </c>
      <c r="M2861">
        <f t="shared" si="88"/>
        <v>0</v>
      </c>
      <c r="N2861">
        <f t="shared" si="89"/>
        <v>0</v>
      </c>
    </row>
    <row r="2862" spans="1:14" x14ac:dyDescent="0.2">
      <c r="A2862" s="96">
        <v>420006</v>
      </c>
      <c r="B2862" s="97" t="s">
        <v>490</v>
      </c>
      <c r="C2862" s="97" t="s">
        <v>162</v>
      </c>
      <c r="D2862" s="96" t="s">
        <v>2951</v>
      </c>
      <c r="E2862" s="98">
        <v>103</v>
      </c>
      <c r="F2862" s="99">
        <v>0</v>
      </c>
      <c r="G2862" s="98">
        <v>103</v>
      </c>
      <c r="H2862" s="98">
        <v>103</v>
      </c>
      <c r="I2862" s="99">
        <v>0</v>
      </c>
      <c r="J2862" s="98">
        <v>103</v>
      </c>
      <c r="K2862" s="100">
        <v>1</v>
      </c>
      <c r="M2862">
        <f t="shared" si="88"/>
        <v>0</v>
      </c>
      <c r="N2862">
        <f t="shared" si="89"/>
        <v>0</v>
      </c>
    </row>
    <row r="2863" spans="1:14" x14ac:dyDescent="0.2">
      <c r="A2863" s="96">
        <v>420007</v>
      </c>
      <c r="B2863" s="97" t="s">
        <v>490</v>
      </c>
      <c r="C2863" s="97" t="s">
        <v>162</v>
      </c>
      <c r="D2863" s="96" t="s">
        <v>2952</v>
      </c>
      <c r="E2863" s="98">
        <v>4517</v>
      </c>
      <c r="F2863" s="99">
        <v>336</v>
      </c>
      <c r="G2863" s="98">
        <v>4853</v>
      </c>
      <c r="H2863" s="98">
        <v>64405</v>
      </c>
      <c r="I2863" s="99">
        <v>8051</v>
      </c>
      <c r="J2863" s="98">
        <v>72456</v>
      </c>
      <c r="K2863" s="100">
        <v>6.6979999999999998E-2</v>
      </c>
      <c r="M2863">
        <f t="shared" si="88"/>
        <v>6.9235524417885844E-2</v>
      </c>
      <c r="N2863">
        <f t="shared" si="89"/>
        <v>0.11111571160428398</v>
      </c>
    </row>
    <row r="2864" spans="1:14" x14ac:dyDescent="0.2">
      <c r="A2864" s="96">
        <v>420009</v>
      </c>
      <c r="B2864" s="97" t="s">
        <v>490</v>
      </c>
      <c r="C2864" s="97" t="s">
        <v>162</v>
      </c>
      <c r="D2864" s="96" t="s">
        <v>2953</v>
      </c>
      <c r="E2864" s="98">
        <v>1226</v>
      </c>
      <c r="F2864" s="99">
        <v>0</v>
      </c>
      <c r="G2864" s="98">
        <v>1226</v>
      </c>
      <c r="H2864" s="98">
        <v>18563</v>
      </c>
      <c r="I2864" s="99">
        <v>0</v>
      </c>
      <c r="J2864" s="98">
        <v>18563</v>
      </c>
      <c r="K2864" s="100">
        <v>6.6049999999999998E-2</v>
      </c>
      <c r="M2864">
        <f t="shared" si="88"/>
        <v>0</v>
      </c>
      <c r="N2864">
        <f t="shared" si="89"/>
        <v>0</v>
      </c>
    </row>
    <row r="2865" spans="1:14" x14ac:dyDescent="0.2">
      <c r="A2865" s="96">
        <v>420010</v>
      </c>
      <c r="B2865" s="97" t="s">
        <v>490</v>
      </c>
      <c r="C2865" s="97" t="s">
        <v>162</v>
      </c>
      <c r="D2865" s="96" t="s">
        <v>2954</v>
      </c>
      <c r="E2865" s="98">
        <v>2687</v>
      </c>
      <c r="F2865" s="99">
        <v>0</v>
      </c>
      <c r="G2865" s="98">
        <v>2687</v>
      </c>
      <c r="H2865" s="98">
        <v>17894</v>
      </c>
      <c r="I2865" s="99">
        <v>0</v>
      </c>
      <c r="J2865" s="98">
        <v>17894</v>
      </c>
      <c r="K2865" s="100">
        <v>0.15015999999999999</v>
      </c>
      <c r="M2865">
        <f t="shared" si="88"/>
        <v>0</v>
      </c>
      <c r="N2865">
        <f t="shared" si="89"/>
        <v>0</v>
      </c>
    </row>
    <row r="2866" spans="1:14" x14ac:dyDescent="0.2">
      <c r="A2866" s="96">
        <v>420011</v>
      </c>
      <c r="B2866" s="97" t="s">
        <v>490</v>
      </c>
      <c r="C2866" s="97" t="s">
        <v>162</v>
      </c>
      <c r="D2866" s="96" t="s">
        <v>2955</v>
      </c>
      <c r="E2866" s="98">
        <v>224</v>
      </c>
      <c r="F2866" s="99">
        <v>0</v>
      </c>
      <c r="G2866" s="98">
        <v>224</v>
      </c>
      <c r="H2866" s="98">
        <v>2799</v>
      </c>
      <c r="I2866" s="99">
        <v>0</v>
      </c>
      <c r="J2866" s="98">
        <v>2799</v>
      </c>
      <c r="K2866" s="100">
        <v>8.0030000000000004E-2</v>
      </c>
      <c r="M2866">
        <f t="shared" si="88"/>
        <v>0</v>
      </c>
      <c r="N2866">
        <f t="shared" si="89"/>
        <v>0</v>
      </c>
    </row>
    <row r="2867" spans="1:14" x14ac:dyDescent="0.2">
      <c r="A2867" s="96">
        <v>420015</v>
      </c>
      <c r="B2867" s="97" t="s">
        <v>490</v>
      </c>
      <c r="C2867" s="97" t="s">
        <v>162</v>
      </c>
      <c r="D2867" s="96" t="s">
        <v>2956</v>
      </c>
      <c r="E2867" s="98">
        <v>585</v>
      </c>
      <c r="F2867" s="99">
        <v>0</v>
      </c>
      <c r="G2867" s="98">
        <v>585</v>
      </c>
      <c r="H2867" s="98">
        <v>9545</v>
      </c>
      <c r="I2867" s="99">
        <v>0</v>
      </c>
      <c r="J2867" s="98">
        <v>9545</v>
      </c>
      <c r="K2867" s="100">
        <v>6.1289999999999997E-2</v>
      </c>
      <c r="M2867">
        <f t="shared" si="88"/>
        <v>0</v>
      </c>
      <c r="N2867">
        <f t="shared" si="89"/>
        <v>0</v>
      </c>
    </row>
    <row r="2868" spans="1:14" x14ac:dyDescent="0.2">
      <c r="A2868" s="96">
        <v>420016</v>
      </c>
      <c r="B2868" s="97" t="s">
        <v>490</v>
      </c>
      <c r="C2868" s="97" t="s">
        <v>162</v>
      </c>
      <c r="D2868" s="96" t="s">
        <v>2957</v>
      </c>
      <c r="E2868" s="98">
        <v>212</v>
      </c>
      <c r="F2868" s="99">
        <v>0</v>
      </c>
      <c r="G2868" s="98">
        <v>212</v>
      </c>
      <c r="H2868" s="98">
        <v>1612</v>
      </c>
      <c r="I2868" s="99">
        <v>0</v>
      </c>
      <c r="J2868" s="98">
        <v>1612</v>
      </c>
      <c r="K2868" s="100">
        <v>0.13150999999999999</v>
      </c>
      <c r="M2868">
        <f t="shared" si="88"/>
        <v>0</v>
      </c>
      <c r="N2868">
        <f t="shared" si="89"/>
        <v>0</v>
      </c>
    </row>
    <row r="2869" spans="1:14" x14ac:dyDescent="0.2">
      <c r="A2869" s="96">
        <v>420018</v>
      </c>
      <c r="B2869" s="97" t="s">
        <v>490</v>
      </c>
      <c r="C2869" s="97" t="s">
        <v>162</v>
      </c>
      <c r="D2869" s="96" t="s">
        <v>2958</v>
      </c>
      <c r="E2869" s="98">
        <v>6335</v>
      </c>
      <c r="F2869" s="99">
        <v>235</v>
      </c>
      <c r="G2869" s="98">
        <v>6570</v>
      </c>
      <c r="H2869" s="98">
        <v>50347</v>
      </c>
      <c r="I2869" s="99">
        <v>2905</v>
      </c>
      <c r="J2869" s="98">
        <v>53252</v>
      </c>
      <c r="K2869" s="100">
        <v>0.12338</v>
      </c>
      <c r="M2869">
        <f t="shared" si="88"/>
        <v>3.5768645357686452E-2</v>
      </c>
      <c r="N2869">
        <f t="shared" si="89"/>
        <v>5.4551941711109442E-2</v>
      </c>
    </row>
    <row r="2870" spans="1:14" x14ac:dyDescent="0.2">
      <c r="A2870" s="96">
        <v>420019</v>
      </c>
      <c r="B2870" s="97" t="s">
        <v>168</v>
      </c>
      <c r="C2870" s="97" t="s">
        <v>162</v>
      </c>
      <c r="D2870" s="96" t="s">
        <v>2959</v>
      </c>
      <c r="E2870" s="98">
        <v>313</v>
      </c>
      <c r="F2870" s="99">
        <v>0</v>
      </c>
      <c r="G2870" s="98">
        <v>313</v>
      </c>
      <c r="H2870" s="98">
        <v>4240</v>
      </c>
      <c r="I2870" s="99">
        <v>0</v>
      </c>
      <c r="J2870" s="98">
        <v>4240</v>
      </c>
      <c r="K2870" s="100">
        <v>7.3819999999999997E-2</v>
      </c>
      <c r="M2870">
        <f t="shared" si="88"/>
        <v>0</v>
      </c>
      <c r="N2870">
        <f t="shared" si="89"/>
        <v>0</v>
      </c>
    </row>
    <row r="2871" spans="1:14" x14ac:dyDescent="0.2">
      <c r="A2871" s="96">
        <v>420020</v>
      </c>
      <c r="B2871" s="97" t="s">
        <v>490</v>
      </c>
      <c r="C2871" s="97" t="s">
        <v>162</v>
      </c>
      <c r="D2871" s="96" t="s">
        <v>2960</v>
      </c>
      <c r="E2871" s="98">
        <v>2035</v>
      </c>
      <c r="F2871" s="99">
        <v>0</v>
      </c>
      <c r="G2871" s="98">
        <v>2035</v>
      </c>
      <c r="H2871" s="98">
        <v>16858</v>
      </c>
      <c r="I2871" s="99">
        <v>0</v>
      </c>
      <c r="J2871" s="98">
        <v>16858</v>
      </c>
      <c r="K2871" s="100">
        <v>0.12071</v>
      </c>
      <c r="M2871">
        <f t="shared" si="88"/>
        <v>0</v>
      </c>
      <c r="N2871">
        <f t="shared" si="89"/>
        <v>0</v>
      </c>
    </row>
    <row r="2872" spans="1:14" x14ac:dyDescent="0.2">
      <c r="A2872" s="96">
        <v>420023</v>
      </c>
      <c r="B2872" s="97" t="s">
        <v>490</v>
      </c>
      <c r="C2872" s="97" t="s">
        <v>162</v>
      </c>
      <c r="D2872" s="96" t="s">
        <v>2961</v>
      </c>
      <c r="E2872" s="98">
        <v>1694</v>
      </c>
      <c r="F2872" s="99">
        <v>0</v>
      </c>
      <c r="G2872" s="98">
        <v>1694</v>
      </c>
      <c r="H2872" s="98">
        <v>38239</v>
      </c>
      <c r="I2872" s="99">
        <v>0</v>
      </c>
      <c r="J2872" s="98">
        <v>38239</v>
      </c>
      <c r="K2872" s="100">
        <v>4.4299999999999999E-2</v>
      </c>
      <c r="M2872">
        <f t="shared" si="88"/>
        <v>0</v>
      </c>
      <c r="N2872">
        <f t="shared" si="89"/>
        <v>0</v>
      </c>
    </row>
    <row r="2873" spans="1:14" x14ac:dyDescent="0.2">
      <c r="A2873" s="96">
        <v>420026</v>
      </c>
      <c r="B2873" s="97" t="s">
        <v>490</v>
      </c>
      <c r="C2873" s="97" t="s">
        <v>162</v>
      </c>
      <c r="D2873" s="96" t="s">
        <v>2962</v>
      </c>
      <c r="E2873" s="98">
        <v>2181</v>
      </c>
      <c r="F2873" s="99">
        <v>0</v>
      </c>
      <c r="G2873" s="98">
        <v>2181</v>
      </c>
      <c r="H2873" s="98">
        <v>42395</v>
      </c>
      <c r="I2873" s="99">
        <v>0</v>
      </c>
      <c r="J2873" s="98">
        <v>42395</v>
      </c>
      <c r="K2873" s="100">
        <v>5.144E-2</v>
      </c>
      <c r="M2873">
        <f t="shared" si="88"/>
        <v>0</v>
      </c>
      <c r="N2873">
        <f t="shared" si="89"/>
        <v>0</v>
      </c>
    </row>
    <row r="2874" spans="1:14" x14ac:dyDescent="0.2">
      <c r="A2874" s="96">
        <v>420027</v>
      </c>
      <c r="B2874" s="97" t="s">
        <v>490</v>
      </c>
      <c r="C2874" s="97" t="s">
        <v>162</v>
      </c>
      <c r="D2874" s="96" t="s">
        <v>2963</v>
      </c>
      <c r="E2874" s="98">
        <v>3280</v>
      </c>
      <c r="F2874" s="99">
        <v>238</v>
      </c>
      <c r="G2874" s="98">
        <v>3518</v>
      </c>
      <c r="H2874" s="98">
        <v>47422</v>
      </c>
      <c r="I2874" s="99">
        <v>3338</v>
      </c>
      <c r="J2874" s="98">
        <v>50760</v>
      </c>
      <c r="K2874" s="100">
        <v>6.9309999999999997E-2</v>
      </c>
      <c r="M2874">
        <f t="shared" si="88"/>
        <v>6.7652075042637858E-2</v>
      </c>
      <c r="N2874">
        <f t="shared" si="89"/>
        <v>6.5760441292356184E-2</v>
      </c>
    </row>
    <row r="2875" spans="1:14" x14ac:dyDescent="0.2">
      <c r="A2875" s="96">
        <v>420030</v>
      </c>
      <c r="B2875" s="97" t="s">
        <v>168</v>
      </c>
      <c r="C2875" s="97" t="s">
        <v>162</v>
      </c>
      <c r="D2875" s="96" t="s">
        <v>2964</v>
      </c>
      <c r="E2875" s="98">
        <v>2117</v>
      </c>
      <c r="F2875" s="99">
        <v>10</v>
      </c>
      <c r="G2875" s="98">
        <v>2127</v>
      </c>
      <c r="H2875" s="98">
        <v>14092</v>
      </c>
      <c r="I2875" s="99">
        <v>31</v>
      </c>
      <c r="J2875" s="98">
        <v>14123</v>
      </c>
      <c r="K2875" s="100">
        <v>0.15060999999999999</v>
      </c>
      <c r="M2875">
        <f t="shared" si="88"/>
        <v>4.7014574518100608E-3</v>
      </c>
      <c r="N2875">
        <f t="shared" si="89"/>
        <v>2.1950010620972881E-3</v>
      </c>
    </row>
    <row r="2876" spans="1:14" x14ac:dyDescent="0.2">
      <c r="A2876" s="96">
        <v>420033</v>
      </c>
      <c r="B2876" s="97" t="s">
        <v>490</v>
      </c>
      <c r="C2876" s="97" t="s">
        <v>162</v>
      </c>
      <c r="D2876" s="96" t="s">
        <v>2965</v>
      </c>
      <c r="E2876" s="98">
        <v>543</v>
      </c>
      <c r="F2876" s="99">
        <v>0</v>
      </c>
      <c r="G2876" s="98">
        <v>543</v>
      </c>
      <c r="H2876" s="98">
        <v>6959</v>
      </c>
      <c r="I2876" s="99">
        <v>2</v>
      </c>
      <c r="J2876" s="98">
        <v>6961</v>
      </c>
      <c r="K2876" s="100">
        <v>7.8009999999999996E-2</v>
      </c>
      <c r="M2876">
        <f t="shared" si="88"/>
        <v>0</v>
      </c>
      <c r="N2876">
        <f t="shared" si="89"/>
        <v>2.8731504094239331E-4</v>
      </c>
    </row>
    <row r="2877" spans="1:14" x14ac:dyDescent="0.2">
      <c r="A2877" s="96">
        <v>420036</v>
      </c>
      <c r="B2877" s="97" t="s">
        <v>490</v>
      </c>
      <c r="C2877" s="97" t="s">
        <v>162</v>
      </c>
      <c r="D2877" s="96" t="s">
        <v>2966</v>
      </c>
      <c r="E2877" s="98">
        <v>998</v>
      </c>
      <c r="F2877" s="99">
        <v>0</v>
      </c>
      <c r="G2877" s="98">
        <v>998</v>
      </c>
      <c r="H2877" s="98">
        <v>14580</v>
      </c>
      <c r="I2877" s="99">
        <v>18</v>
      </c>
      <c r="J2877" s="98">
        <v>14598</v>
      </c>
      <c r="K2877" s="100">
        <v>6.837E-2</v>
      </c>
      <c r="M2877">
        <f t="shared" si="88"/>
        <v>0</v>
      </c>
      <c r="N2877">
        <f t="shared" si="89"/>
        <v>1.2330456226880395E-3</v>
      </c>
    </row>
    <row r="2878" spans="1:14" x14ac:dyDescent="0.2">
      <c r="A2878" s="96">
        <v>420037</v>
      </c>
      <c r="B2878" s="97" t="s">
        <v>490</v>
      </c>
      <c r="C2878" s="97" t="s">
        <v>162</v>
      </c>
      <c r="D2878" s="96" t="s">
        <v>2967</v>
      </c>
      <c r="E2878" s="98">
        <v>278</v>
      </c>
      <c r="F2878" s="99">
        <v>0</v>
      </c>
      <c r="G2878" s="98">
        <v>278</v>
      </c>
      <c r="H2878" s="98">
        <v>4529</v>
      </c>
      <c r="I2878" s="99">
        <v>9</v>
      </c>
      <c r="J2878" s="98">
        <v>4538</v>
      </c>
      <c r="K2878" s="100">
        <v>6.1260000000000002E-2</v>
      </c>
      <c r="M2878">
        <f t="shared" si="88"/>
        <v>0</v>
      </c>
      <c r="N2878">
        <f t="shared" si="89"/>
        <v>1.9832525341560159E-3</v>
      </c>
    </row>
    <row r="2879" spans="1:14" x14ac:dyDescent="0.2">
      <c r="A2879" s="96">
        <v>420038</v>
      </c>
      <c r="B2879" s="97" t="s">
        <v>490</v>
      </c>
      <c r="C2879" s="97" t="s">
        <v>162</v>
      </c>
      <c r="D2879" s="96" t="s">
        <v>2968</v>
      </c>
      <c r="E2879" s="98">
        <v>675</v>
      </c>
      <c r="F2879" s="99">
        <v>89</v>
      </c>
      <c r="G2879" s="98">
        <v>764</v>
      </c>
      <c r="H2879" s="98">
        <v>7503</v>
      </c>
      <c r="I2879" s="99">
        <v>731</v>
      </c>
      <c r="J2879" s="98">
        <v>8234</v>
      </c>
      <c r="K2879" s="100">
        <v>9.2789999999999997E-2</v>
      </c>
      <c r="M2879">
        <f t="shared" si="88"/>
        <v>0.11649214659685864</v>
      </c>
      <c r="N2879">
        <f t="shared" si="89"/>
        <v>8.8778236580034003E-2</v>
      </c>
    </row>
    <row r="2880" spans="1:14" x14ac:dyDescent="0.2">
      <c r="A2880" s="96">
        <v>420039</v>
      </c>
      <c r="B2880" s="97" t="s">
        <v>490</v>
      </c>
      <c r="C2880" s="97" t="s">
        <v>162</v>
      </c>
      <c r="D2880" s="96" t="s">
        <v>2969</v>
      </c>
      <c r="E2880" s="98">
        <v>517</v>
      </c>
      <c r="F2880" s="99">
        <v>0</v>
      </c>
      <c r="G2880" s="98">
        <v>517</v>
      </c>
      <c r="H2880" s="98">
        <v>6462</v>
      </c>
      <c r="I2880" s="99">
        <v>0</v>
      </c>
      <c r="J2880" s="98">
        <v>6462</v>
      </c>
      <c r="K2880" s="100">
        <v>8.0009999999999998E-2</v>
      </c>
      <c r="M2880">
        <f t="shared" si="88"/>
        <v>0</v>
      </c>
      <c r="N2880">
        <f t="shared" si="89"/>
        <v>0</v>
      </c>
    </row>
    <row r="2881" spans="1:14" x14ac:dyDescent="0.2">
      <c r="A2881" s="96">
        <v>420043</v>
      </c>
      <c r="B2881" s="97" t="s">
        <v>490</v>
      </c>
      <c r="C2881" s="97" t="s">
        <v>162</v>
      </c>
      <c r="D2881" s="96" t="s">
        <v>2970</v>
      </c>
      <c r="E2881" s="98">
        <v>801</v>
      </c>
      <c r="F2881" s="99">
        <v>0</v>
      </c>
      <c r="G2881" s="98">
        <v>801</v>
      </c>
      <c r="H2881" s="98">
        <v>8956</v>
      </c>
      <c r="I2881" s="99">
        <v>0</v>
      </c>
      <c r="J2881" s="98">
        <v>8956</v>
      </c>
      <c r="K2881" s="100">
        <v>8.9440000000000006E-2</v>
      </c>
      <c r="M2881">
        <f t="shared" si="88"/>
        <v>0</v>
      </c>
      <c r="N2881">
        <f t="shared" si="89"/>
        <v>0</v>
      </c>
    </row>
    <row r="2882" spans="1:14" x14ac:dyDescent="0.2">
      <c r="A2882" s="96">
        <v>420048</v>
      </c>
      <c r="B2882" s="97" t="s">
        <v>490</v>
      </c>
      <c r="C2882" s="97" t="s">
        <v>162</v>
      </c>
      <c r="D2882" s="96" t="s">
        <v>2971</v>
      </c>
      <c r="E2882" s="98">
        <v>999</v>
      </c>
      <c r="F2882" s="99">
        <v>53</v>
      </c>
      <c r="G2882" s="98">
        <v>1052</v>
      </c>
      <c r="H2882" s="98">
        <v>13946</v>
      </c>
      <c r="I2882" s="99">
        <v>520</v>
      </c>
      <c r="J2882" s="98">
        <v>14466</v>
      </c>
      <c r="K2882" s="100">
        <v>7.2720000000000007E-2</v>
      </c>
      <c r="M2882">
        <f t="shared" si="88"/>
        <v>5.038022813688213E-2</v>
      </c>
      <c r="N2882">
        <f t="shared" si="89"/>
        <v>3.5946356974975807E-2</v>
      </c>
    </row>
    <row r="2883" spans="1:14" x14ac:dyDescent="0.2">
      <c r="A2883" s="96">
        <v>420049</v>
      </c>
      <c r="B2883" s="97" t="s">
        <v>490</v>
      </c>
      <c r="C2883" s="97" t="s">
        <v>162</v>
      </c>
      <c r="D2883" s="96" t="s">
        <v>2972</v>
      </c>
      <c r="E2883" s="98">
        <v>1976</v>
      </c>
      <c r="F2883" s="99">
        <v>0</v>
      </c>
      <c r="G2883" s="98">
        <v>1976</v>
      </c>
      <c r="H2883" s="98">
        <v>18502</v>
      </c>
      <c r="I2883" s="99">
        <v>53</v>
      </c>
      <c r="J2883" s="98">
        <v>18555</v>
      </c>
      <c r="K2883" s="100">
        <v>0.10649</v>
      </c>
      <c r="M2883">
        <f t="shared" si="88"/>
        <v>0</v>
      </c>
      <c r="N2883">
        <f t="shared" si="89"/>
        <v>2.8563729452977635E-3</v>
      </c>
    </row>
    <row r="2884" spans="1:14" x14ac:dyDescent="0.2">
      <c r="A2884" s="96">
        <v>420051</v>
      </c>
      <c r="B2884" s="97" t="s">
        <v>490</v>
      </c>
      <c r="C2884" s="97" t="s">
        <v>162</v>
      </c>
      <c r="D2884" s="96" t="s">
        <v>2973</v>
      </c>
      <c r="E2884" s="98">
        <v>8526</v>
      </c>
      <c r="F2884" s="99">
        <v>153</v>
      </c>
      <c r="G2884" s="98">
        <v>8679</v>
      </c>
      <c r="H2884" s="98">
        <v>59641</v>
      </c>
      <c r="I2884" s="99">
        <v>1038</v>
      </c>
      <c r="J2884" s="98">
        <v>60679</v>
      </c>
      <c r="K2884" s="100">
        <v>0.14302999999999999</v>
      </c>
      <c r="M2884">
        <f t="shared" ref="M2884:M2947" si="90">F2884/G2884</f>
        <v>1.7628759073625995E-2</v>
      </c>
      <c r="N2884">
        <f t="shared" ref="N2884:N2947" si="91">I2884/J2884</f>
        <v>1.710641243263732E-2</v>
      </c>
    </row>
    <row r="2885" spans="1:14" x14ac:dyDescent="0.2">
      <c r="A2885" s="96">
        <v>420053</v>
      </c>
      <c r="B2885" s="97" t="s">
        <v>490</v>
      </c>
      <c r="C2885" s="97" t="s">
        <v>162</v>
      </c>
      <c r="D2885" s="96" t="s">
        <v>2974</v>
      </c>
      <c r="E2885" s="98">
        <v>596</v>
      </c>
      <c r="F2885" s="99">
        <v>74</v>
      </c>
      <c r="G2885" s="98">
        <v>670</v>
      </c>
      <c r="H2885" s="98">
        <v>5473</v>
      </c>
      <c r="I2885" s="99">
        <v>544</v>
      </c>
      <c r="J2885" s="98">
        <v>6017</v>
      </c>
      <c r="K2885" s="100">
        <v>0.11135</v>
      </c>
      <c r="M2885">
        <f t="shared" si="90"/>
        <v>0.11044776119402985</v>
      </c>
      <c r="N2885">
        <f t="shared" si="91"/>
        <v>9.0410503573209247E-2</v>
      </c>
    </row>
    <row r="2886" spans="1:14" x14ac:dyDescent="0.2">
      <c r="A2886" s="96">
        <v>420054</v>
      </c>
      <c r="B2886" s="97" t="s">
        <v>168</v>
      </c>
      <c r="C2886" s="97" t="s">
        <v>162</v>
      </c>
      <c r="D2886" s="96" t="s">
        <v>2975</v>
      </c>
      <c r="E2886" s="98">
        <v>723</v>
      </c>
      <c r="F2886" s="99">
        <v>0</v>
      </c>
      <c r="G2886" s="98">
        <v>723</v>
      </c>
      <c r="H2886" s="98">
        <v>3004</v>
      </c>
      <c r="I2886" s="99">
        <v>0</v>
      </c>
      <c r="J2886" s="98">
        <v>3004</v>
      </c>
      <c r="K2886" s="100">
        <v>0.24068000000000001</v>
      </c>
      <c r="M2886">
        <f t="shared" si="90"/>
        <v>0</v>
      </c>
      <c r="N2886">
        <f t="shared" si="91"/>
        <v>0</v>
      </c>
    </row>
    <row r="2887" spans="1:14" x14ac:dyDescent="0.2">
      <c r="A2887" s="96">
        <v>420055</v>
      </c>
      <c r="B2887" s="97" t="s">
        <v>490</v>
      </c>
      <c r="C2887" s="97" t="s">
        <v>162</v>
      </c>
      <c r="D2887" s="96" t="s">
        <v>2976</v>
      </c>
      <c r="E2887" s="98">
        <v>2218</v>
      </c>
      <c r="F2887" s="99">
        <v>0</v>
      </c>
      <c r="G2887" s="98">
        <v>2218</v>
      </c>
      <c r="H2887" s="98">
        <v>11165</v>
      </c>
      <c r="I2887" s="99">
        <v>0</v>
      </c>
      <c r="J2887" s="98">
        <v>11165</v>
      </c>
      <c r="K2887" s="100">
        <v>0.19866</v>
      </c>
      <c r="M2887">
        <f t="shared" si="90"/>
        <v>0</v>
      </c>
      <c r="N2887">
        <f t="shared" si="91"/>
        <v>0</v>
      </c>
    </row>
    <row r="2888" spans="1:14" x14ac:dyDescent="0.2">
      <c r="A2888" s="96">
        <v>420056</v>
      </c>
      <c r="B2888" s="97" t="s">
        <v>490</v>
      </c>
      <c r="C2888" s="97" t="s">
        <v>162</v>
      </c>
      <c r="D2888" s="96" t="s">
        <v>2977</v>
      </c>
      <c r="E2888" s="98">
        <v>745</v>
      </c>
      <c r="F2888" s="99">
        <v>0</v>
      </c>
      <c r="G2888" s="98">
        <v>745</v>
      </c>
      <c r="H2888" s="98">
        <v>3444</v>
      </c>
      <c r="I2888" s="99">
        <v>0</v>
      </c>
      <c r="J2888" s="98">
        <v>3444</v>
      </c>
      <c r="K2888" s="100">
        <v>0.21632000000000001</v>
      </c>
      <c r="M2888">
        <f t="shared" si="90"/>
        <v>0</v>
      </c>
      <c r="N2888">
        <f t="shared" si="91"/>
        <v>0</v>
      </c>
    </row>
    <row r="2889" spans="1:14" x14ac:dyDescent="0.2">
      <c r="A2889" s="96">
        <v>420057</v>
      </c>
      <c r="B2889" s="97" t="s">
        <v>490</v>
      </c>
      <c r="C2889" s="97" t="s">
        <v>162</v>
      </c>
      <c r="D2889" s="96" t="s">
        <v>2978</v>
      </c>
      <c r="E2889" s="98">
        <v>283</v>
      </c>
      <c r="F2889" s="99">
        <v>0</v>
      </c>
      <c r="G2889" s="98">
        <v>283</v>
      </c>
      <c r="H2889" s="98">
        <v>2282</v>
      </c>
      <c r="I2889" s="99">
        <v>0</v>
      </c>
      <c r="J2889" s="98">
        <v>2282</v>
      </c>
      <c r="K2889" s="100">
        <v>0.12401</v>
      </c>
      <c r="M2889">
        <f t="shared" si="90"/>
        <v>0</v>
      </c>
      <c r="N2889">
        <f t="shared" si="91"/>
        <v>0</v>
      </c>
    </row>
    <row r="2890" spans="1:14" x14ac:dyDescent="0.2">
      <c r="A2890" s="96">
        <v>420062</v>
      </c>
      <c r="B2890" s="97" t="s">
        <v>168</v>
      </c>
      <c r="C2890" s="97" t="s">
        <v>162</v>
      </c>
      <c r="D2890" s="96" t="s">
        <v>2979</v>
      </c>
      <c r="E2890" s="98">
        <v>761</v>
      </c>
      <c r="F2890" s="99">
        <v>0</v>
      </c>
      <c r="G2890" s="98">
        <v>761</v>
      </c>
      <c r="H2890" s="98">
        <v>5166</v>
      </c>
      <c r="I2890" s="99">
        <v>0</v>
      </c>
      <c r="J2890" s="98">
        <v>5166</v>
      </c>
      <c r="K2890" s="100">
        <v>0.14731</v>
      </c>
      <c r="M2890">
        <f t="shared" si="90"/>
        <v>0</v>
      </c>
      <c r="N2890">
        <f t="shared" si="91"/>
        <v>0</v>
      </c>
    </row>
    <row r="2891" spans="1:14" x14ac:dyDescent="0.2">
      <c r="A2891" s="96">
        <v>420064</v>
      </c>
      <c r="B2891" s="97" t="s">
        <v>490</v>
      </c>
      <c r="C2891" s="97" t="s">
        <v>162</v>
      </c>
      <c r="D2891" s="96" t="s">
        <v>2980</v>
      </c>
      <c r="E2891" s="98">
        <v>1621</v>
      </c>
      <c r="F2891" s="99">
        <v>0</v>
      </c>
      <c r="G2891" s="98">
        <v>1621</v>
      </c>
      <c r="H2891" s="98">
        <v>9877</v>
      </c>
      <c r="I2891" s="99">
        <v>23</v>
      </c>
      <c r="J2891" s="98">
        <v>9900</v>
      </c>
      <c r="K2891" s="100">
        <v>0.16374</v>
      </c>
      <c r="M2891">
        <f t="shared" si="90"/>
        <v>0</v>
      </c>
      <c r="N2891">
        <f t="shared" si="91"/>
        <v>2.3232323232323234E-3</v>
      </c>
    </row>
    <row r="2892" spans="1:14" x14ac:dyDescent="0.2">
      <c r="A2892" s="96">
        <v>420065</v>
      </c>
      <c r="B2892" s="97" t="s">
        <v>490</v>
      </c>
      <c r="C2892" s="97" t="s">
        <v>162</v>
      </c>
      <c r="D2892" s="96" t="s">
        <v>2981</v>
      </c>
      <c r="E2892" s="98">
        <v>1771</v>
      </c>
      <c r="F2892" s="99">
        <v>81</v>
      </c>
      <c r="G2892" s="98">
        <v>1852</v>
      </c>
      <c r="H2892" s="98">
        <v>19258</v>
      </c>
      <c r="I2892" s="99">
        <v>486</v>
      </c>
      <c r="J2892" s="98">
        <v>19744</v>
      </c>
      <c r="K2892" s="100">
        <v>9.3799999999999994E-2</v>
      </c>
      <c r="M2892">
        <f t="shared" si="90"/>
        <v>4.3736501079913608E-2</v>
      </c>
      <c r="N2892">
        <f t="shared" si="91"/>
        <v>2.4615072933549434E-2</v>
      </c>
    </row>
    <row r="2893" spans="1:14" x14ac:dyDescent="0.2">
      <c r="A2893" s="96">
        <v>420066</v>
      </c>
      <c r="B2893" s="97" t="s">
        <v>490</v>
      </c>
      <c r="C2893" s="97" t="s">
        <v>162</v>
      </c>
      <c r="D2893" s="96" t="s">
        <v>2982</v>
      </c>
      <c r="E2893" s="98">
        <v>492</v>
      </c>
      <c r="F2893" s="99">
        <v>0</v>
      </c>
      <c r="G2893" s="98">
        <v>492</v>
      </c>
      <c r="H2893" s="98">
        <v>2606</v>
      </c>
      <c r="I2893" s="99">
        <v>0</v>
      </c>
      <c r="J2893" s="98">
        <v>2606</v>
      </c>
      <c r="K2893" s="100">
        <v>0.1888</v>
      </c>
      <c r="M2893">
        <f t="shared" si="90"/>
        <v>0</v>
      </c>
      <c r="N2893">
        <f t="shared" si="91"/>
        <v>0</v>
      </c>
    </row>
    <row r="2894" spans="1:14" x14ac:dyDescent="0.2">
      <c r="A2894" s="96">
        <v>420067</v>
      </c>
      <c r="B2894" s="97" t="s">
        <v>490</v>
      </c>
      <c r="C2894" s="97" t="s">
        <v>162</v>
      </c>
      <c r="D2894" s="96" t="s">
        <v>2983</v>
      </c>
      <c r="E2894" s="98">
        <v>2634</v>
      </c>
      <c r="F2894" s="99">
        <v>0</v>
      </c>
      <c r="G2894" s="98">
        <v>2634</v>
      </c>
      <c r="H2894" s="98">
        <v>20331</v>
      </c>
      <c r="I2894" s="99">
        <v>0</v>
      </c>
      <c r="J2894" s="98">
        <v>20331</v>
      </c>
      <c r="K2894" s="100">
        <v>0.12956000000000001</v>
      </c>
      <c r="M2894">
        <f t="shared" si="90"/>
        <v>0</v>
      </c>
      <c r="N2894">
        <f t="shared" si="91"/>
        <v>0</v>
      </c>
    </row>
    <row r="2895" spans="1:14" x14ac:dyDescent="0.2">
      <c r="A2895" s="96">
        <v>420068</v>
      </c>
      <c r="B2895" s="97" t="s">
        <v>490</v>
      </c>
      <c r="C2895" s="97" t="s">
        <v>162</v>
      </c>
      <c r="D2895" s="96" t="s">
        <v>2984</v>
      </c>
      <c r="E2895" s="98">
        <v>4318</v>
      </c>
      <c r="F2895" s="99">
        <v>10</v>
      </c>
      <c r="G2895" s="98">
        <v>4328</v>
      </c>
      <c r="H2895" s="98">
        <v>24402</v>
      </c>
      <c r="I2895" s="99">
        <v>100</v>
      </c>
      <c r="J2895" s="98">
        <v>24502</v>
      </c>
      <c r="K2895" s="100">
        <v>0.17663999999999999</v>
      </c>
      <c r="M2895">
        <f t="shared" si="90"/>
        <v>2.3105360443622922E-3</v>
      </c>
      <c r="N2895">
        <f t="shared" si="91"/>
        <v>4.0812994857562651E-3</v>
      </c>
    </row>
    <row r="2896" spans="1:14" x14ac:dyDescent="0.2">
      <c r="A2896" s="96">
        <v>420069</v>
      </c>
      <c r="B2896" s="97" t="s">
        <v>490</v>
      </c>
      <c r="C2896" s="97" t="s">
        <v>162</v>
      </c>
      <c r="D2896" s="96" t="s">
        <v>2985</v>
      </c>
      <c r="E2896" s="98">
        <v>992</v>
      </c>
      <c r="F2896" s="99">
        <v>29</v>
      </c>
      <c r="G2896" s="98">
        <v>1021</v>
      </c>
      <c r="H2896" s="98">
        <v>5596</v>
      </c>
      <c r="I2896" s="99">
        <v>261</v>
      </c>
      <c r="J2896" s="98">
        <v>5857</v>
      </c>
      <c r="K2896" s="100">
        <v>0.17432</v>
      </c>
      <c r="M2896">
        <f t="shared" si="90"/>
        <v>2.8403525954946131E-2</v>
      </c>
      <c r="N2896">
        <f t="shared" si="91"/>
        <v>4.4562062489329007E-2</v>
      </c>
    </row>
    <row r="2897" spans="1:14" x14ac:dyDescent="0.2">
      <c r="A2897" s="96">
        <v>420070</v>
      </c>
      <c r="B2897" s="97" t="s">
        <v>490</v>
      </c>
      <c r="C2897" s="97" t="s">
        <v>162</v>
      </c>
      <c r="D2897" s="96" t="s">
        <v>2986</v>
      </c>
      <c r="E2897" s="98">
        <v>4531</v>
      </c>
      <c r="F2897" s="99">
        <v>0</v>
      </c>
      <c r="G2897" s="98">
        <v>4531</v>
      </c>
      <c r="H2897" s="98">
        <v>34783</v>
      </c>
      <c r="I2897" s="99">
        <v>0</v>
      </c>
      <c r="J2897" s="98">
        <v>34783</v>
      </c>
      <c r="K2897" s="100">
        <v>0.13025999999999999</v>
      </c>
      <c r="M2897">
        <f t="shared" si="90"/>
        <v>0</v>
      </c>
      <c r="N2897">
        <f t="shared" si="91"/>
        <v>0</v>
      </c>
    </row>
    <row r="2898" spans="1:14" x14ac:dyDescent="0.2">
      <c r="A2898" s="96">
        <v>420071</v>
      </c>
      <c r="B2898" s="97" t="s">
        <v>490</v>
      </c>
      <c r="C2898" s="97" t="s">
        <v>162</v>
      </c>
      <c r="D2898" s="96" t="s">
        <v>2987</v>
      </c>
      <c r="E2898" s="98">
        <v>2390</v>
      </c>
      <c r="F2898" s="99">
        <v>97</v>
      </c>
      <c r="G2898" s="98">
        <v>2487</v>
      </c>
      <c r="H2898" s="98">
        <v>31072</v>
      </c>
      <c r="I2898" s="99">
        <v>1448</v>
      </c>
      <c r="J2898" s="98">
        <v>32520</v>
      </c>
      <c r="K2898" s="100">
        <v>7.6480000000000006E-2</v>
      </c>
      <c r="M2898">
        <f t="shared" si="90"/>
        <v>3.900281463610776E-2</v>
      </c>
      <c r="N2898">
        <f t="shared" si="91"/>
        <v>4.4526445264452645E-2</v>
      </c>
    </row>
    <row r="2899" spans="1:14" x14ac:dyDescent="0.2">
      <c r="A2899" s="96">
        <v>420072</v>
      </c>
      <c r="B2899" s="97" t="s">
        <v>490</v>
      </c>
      <c r="C2899" s="97" t="s">
        <v>162</v>
      </c>
      <c r="D2899" s="96" t="s">
        <v>2988</v>
      </c>
      <c r="E2899" s="98">
        <v>255</v>
      </c>
      <c r="F2899" s="99">
        <v>0</v>
      </c>
      <c r="G2899" s="98">
        <v>255</v>
      </c>
      <c r="H2899" s="98">
        <v>1878</v>
      </c>
      <c r="I2899" s="99">
        <v>0</v>
      </c>
      <c r="J2899" s="98">
        <v>1878</v>
      </c>
      <c r="K2899" s="100">
        <v>0.13578000000000001</v>
      </c>
      <c r="M2899">
        <f t="shared" si="90"/>
        <v>0</v>
      </c>
      <c r="N2899">
        <f t="shared" si="91"/>
        <v>0</v>
      </c>
    </row>
    <row r="2900" spans="1:14" x14ac:dyDescent="0.2">
      <c r="A2900" s="96">
        <v>420073</v>
      </c>
      <c r="B2900" s="97" t="s">
        <v>490</v>
      </c>
      <c r="C2900" s="97" t="s">
        <v>162</v>
      </c>
      <c r="D2900" s="96" t="s">
        <v>2989</v>
      </c>
      <c r="E2900" s="98">
        <v>2592</v>
      </c>
      <c r="F2900" s="99">
        <v>2</v>
      </c>
      <c r="G2900" s="98">
        <v>2594</v>
      </c>
      <c r="H2900" s="98">
        <v>48063</v>
      </c>
      <c r="I2900" s="99">
        <v>8</v>
      </c>
      <c r="J2900" s="98">
        <v>48071</v>
      </c>
      <c r="K2900" s="100">
        <v>5.3960000000000001E-2</v>
      </c>
      <c r="M2900">
        <f t="shared" si="90"/>
        <v>7.7101002313030066E-4</v>
      </c>
      <c r="N2900">
        <f t="shared" si="91"/>
        <v>1.6642050300597034E-4</v>
      </c>
    </row>
    <row r="2901" spans="1:14" x14ac:dyDescent="0.2">
      <c r="A2901" s="96">
        <v>420078</v>
      </c>
      <c r="B2901" s="97" t="s">
        <v>490</v>
      </c>
      <c r="C2901" s="97" t="s">
        <v>162</v>
      </c>
      <c r="D2901" s="96" t="s">
        <v>2990</v>
      </c>
      <c r="E2901" s="98">
        <v>6506</v>
      </c>
      <c r="F2901" s="99">
        <v>179</v>
      </c>
      <c r="G2901" s="98">
        <v>6685</v>
      </c>
      <c r="H2901" s="98">
        <v>78768</v>
      </c>
      <c r="I2901" s="99">
        <v>3445</v>
      </c>
      <c r="J2901" s="98">
        <v>82213</v>
      </c>
      <c r="K2901" s="100">
        <v>8.1309999999999993E-2</v>
      </c>
      <c r="M2901">
        <f t="shared" si="90"/>
        <v>2.6776364996260283E-2</v>
      </c>
      <c r="N2901">
        <f t="shared" si="91"/>
        <v>4.1903348618831569E-2</v>
      </c>
    </row>
    <row r="2902" spans="1:14" x14ac:dyDescent="0.2">
      <c r="A2902" s="96">
        <v>420079</v>
      </c>
      <c r="B2902" s="97" t="s">
        <v>168</v>
      </c>
      <c r="C2902" s="97" t="s">
        <v>162</v>
      </c>
      <c r="D2902" s="96" t="s">
        <v>2991</v>
      </c>
      <c r="E2902" s="98">
        <v>3829</v>
      </c>
      <c r="F2902" s="99">
        <v>0</v>
      </c>
      <c r="G2902" s="98">
        <v>3829</v>
      </c>
      <c r="H2902" s="98">
        <v>49151</v>
      </c>
      <c r="I2902" s="99">
        <v>14</v>
      </c>
      <c r="J2902" s="98">
        <v>49165</v>
      </c>
      <c r="K2902" s="100">
        <v>7.7880000000000005E-2</v>
      </c>
      <c r="M2902">
        <f t="shared" si="90"/>
        <v>0</v>
      </c>
      <c r="N2902">
        <f t="shared" si="91"/>
        <v>2.8475541543781146E-4</v>
      </c>
    </row>
    <row r="2903" spans="1:14" x14ac:dyDescent="0.2">
      <c r="A2903" s="96">
        <v>420080</v>
      </c>
      <c r="B2903" s="97" t="s">
        <v>168</v>
      </c>
      <c r="C2903" s="97" t="s">
        <v>162</v>
      </c>
      <c r="D2903" s="96" t="s">
        <v>2992</v>
      </c>
      <c r="E2903" s="98">
        <v>198</v>
      </c>
      <c r="F2903" s="99">
        <v>0</v>
      </c>
      <c r="G2903" s="98">
        <v>198</v>
      </c>
      <c r="H2903" s="98">
        <v>12208</v>
      </c>
      <c r="I2903" s="99">
        <v>0</v>
      </c>
      <c r="J2903" s="98">
        <v>12208</v>
      </c>
      <c r="K2903" s="100">
        <v>1.6219999999999998E-2</v>
      </c>
      <c r="M2903">
        <f t="shared" si="90"/>
        <v>0</v>
      </c>
      <c r="N2903">
        <f t="shared" si="91"/>
        <v>0</v>
      </c>
    </row>
    <row r="2904" spans="1:14" x14ac:dyDescent="0.2">
      <c r="A2904" s="96">
        <v>420082</v>
      </c>
      <c r="B2904" s="97" t="s">
        <v>168</v>
      </c>
      <c r="C2904" s="97" t="s">
        <v>162</v>
      </c>
      <c r="D2904" s="96" t="s">
        <v>2993</v>
      </c>
      <c r="E2904" s="98">
        <v>3143</v>
      </c>
      <c r="F2904" s="99">
        <v>52</v>
      </c>
      <c r="G2904" s="98">
        <v>3195</v>
      </c>
      <c r="H2904" s="98">
        <v>24946</v>
      </c>
      <c r="I2904" s="99">
        <v>388</v>
      </c>
      <c r="J2904" s="98">
        <v>25334</v>
      </c>
      <c r="K2904" s="100">
        <v>0.12612000000000001</v>
      </c>
      <c r="M2904">
        <f t="shared" si="90"/>
        <v>1.6275430359937403E-2</v>
      </c>
      <c r="N2904">
        <f t="shared" si="91"/>
        <v>1.531538643719902E-2</v>
      </c>
    </row>
    <row r="2905" spans="1:14" x14ac:dyDescent="0.2">
      <c r="A2905" s="96">
        <v>420083</v>
      </c>
      <c r="B2905" s="97" t="s">
        <v>490</v>
      </c>
      <c r="C2905" s="97" t="s">
        <v>162</v>
      </c>
      <c r="D2905" s="96" t="s">
        <v>2994</v>
      </c>
      <c r="E2905" s="98">
        <v>879</v>
      </c>
      <c r="F2905" s="99">
        <v>0</v>
      </c>
      <c r="G2905" s="98">
        <v>879</v>
      </c>
      <c r="H2905" s="98">
        <v>16038</v>
      </c>
      <c r="I2905" s="99">
        <v>0</v>
      </c>
      <c r="J2905" s="98">
        <v>16038</v>
      </c>
      <c r="K2905" s="100">
        <v>5.4809999999999998E-2</v>
      </c>
      <c r="M2905">
        <f t="shared" si="90"/>
        <v>0</v>
      </c>
      <c r="N2905">
        <f t="shared" si="91"/>
        <v>0</v>
      </c>
    </row>
    <row r="2906" spans="1:14" x14ac:dyDescent="0.2">
      <c r="A2906" s="96">
        <v>420085</v>
      </c>
      <c r="B2906" s="97" t="s">
        <v>168</v>
      </c>
      <c r="C2906" s="97" t="s">
        <v>162</v>
      </c>
      <c r="D2906" s="96" t="s">
        <v>2995</v>
      </c>
      <c r="E2906" s="98">
        <v>1085</v>
      </c>
      <c r="F2906" s="99">
        <v>6</v>
      </c>
      <c r="G2906" s="98">
        <v>1091</v>
      </c>
      <c r="H2906" s="98">
        <v>33790</v>
      </c>
      <c r="I2906" s="99">
        <v>52</v>
      </c>
      <c r="J2906" s="98">
        <v>33842</v>
      </c>
      <c r="K2906" s="100">
        <v>3.2239999999999998E-2</v>
      </c>
      <c r="M2906">
        <f t="shared" si="90"/>
        <v>5.4995417048579283E-3</v>
      </c>
      <c r="N2906">
        <f t="shared" si="91"/>
        <v>1.5365522132261688E-3</v>
      </c>
    </row>
    <row r="2907" spans="1:14" x14ac:dyDescent="0.2">
      <c r="A2907" s="96">
        <v>420086</v>
      </c>
      <c r="B2907" s="97" t="s">
        <v>490</v>
      </c>
      <c r="C2907" s="97" t="s">
        <v>162</v>
      </c>
      <c r="D2907" s="96" t="s">
        <v>2996</v>
      </c>
      <c r="E2907" s="98">
        <v>2590</v>
      </c>
      <c r="F2907" s="99">
        <v>0</v>
      </c>
      <c r="G2907" s="98">
        <v>2590</v>
      </c>
      <c r="H2907" s="98">
        <v>35781</v>
      </c>
      <c r="I2907" s="99">
        <v>9</v>
      </c>
      <c r="J2907" s="98">
        <v>35790</v>
      </c>
      <c r="K2907" s="100">
        <v>7.2370000000000004E-2</v>
      </c>
      <c r="M2907">
        <f t="shared" si="90"/>
        <v>0</v>
      </c>
      <c r="N2907">
        <f t="shared" si="91"/>
        <v>2.5146689019279127E-4</v>
      </c>
    </row>
    <row r="2908" spans="1:14" x14ac:dyDescent="0.2">
      <c r="A2908" s="96">
        <v>420087</v>
      </c>
      <c r="B2908" s="97" t="s">
        <v>490</v>
      </c>
      <c r="C2908" s="97" t="s">
        <v>162</v>
      </c>
      <c r="D2908" s="96" t="s">
        <v>2997</v>
      </c>
      <c r="E2908" s="98">
        <v>4925</v>
      </c>
      <c r="F2908" s="99">
        <v>181</v>
      </c>
      <c r="G2908" s="98">
        <v>5106</v>
      </c>
      <c r="H2908" s="98">
        <v>54357</v>
      </c>
      <c r="I2908" s="99">
        <v>1567</v>
      </c>
      <c r="J2908" s="98">
        <v>55924</v>
      </c>
      <c r="K2908" s="100">
        <v>9.1300000000000006E-2</v>
      </c>
      <c r="M2908">
        <f t="shared" si="90"/>
        <v>3.5448491970231102E-2</v>
      </c>
      <c r="N2908">
        <f t="shared" si="91"/>
        <v>2.8020170231027822E-2</v>
      </c>
    </row>
    <row r="2909" spans="1:14" x14ac:dyDescent="0.2">
      <c r="A2909" s="96">
        <v>420089</v>
      </c>
      <c r="B2909" s="97" t="s">
        <v>168</v>
      </c>
      <c r="C2909" s="97" t="s">
        <v>162</v>
      </c>
      <c r="D2909" s="96" t="s">
        <v>2998</v>
      </c>
      <c r="E2909" s="98">
        <v>418</v>
      </c>
      <c r="F2909" s="99">
        <v>0</v>
      </c>
      <c r="G2909" s="98">
        <v>418</v>
      </c>
      <c r="H2909" s="98">
        <v>8603</v>
      </c>
      <c r="I2909" s="99">
        <v>0</v>
      </c>
      <c r="J2909" s="98">
        <v>8603</v>
      </c>
      <c r="K2909" s="100">
        <v>4.8590000000000001E-2</v>
      </c>
      <c r="M2909">
        <f t="shared" si="90"/>
        <v>0</v>
      </c>
      <c r="N2909">
        <f t="shared" si="91"/>
        <v>0</v>
      </c>
    </row>
    <row r="2910" spans="1:14" x14ac:dyDescent="0.2">
      <c r="A2910" s="96">
        <v>420091</v>
      </c>
      <c r="B2910" s="97" t="s">
        <v>490</v>
      </c>
      <c r="C2910" s="97" t="s">
        <v>162</v>
      </c>
      <c r="D2910" s="96" t="s">
        <v>2999</v>
      </c>
      <c r="E2910" s="98">
        <v>7659</v>
      </c>
      <c r="F2910" s="99">
        <v>0</v>
      </c>
      <c r="G2910" s="98">
        <v>7659</v>
      </c>
      <c r="H2910" s="98">
        <v>51667</v>
      </c>
      <c r="I2910" s="99">
        <v>0</v>
      </c>
      <c r="J2910" s="98">
        <v>51667</v>
      </c>
      <c r="K2910" s="100">
        <v>0.14824000000000001</v>
      </c>
      <c r="M2910">
        <f t="shared" si="90"/>
        <v>0</v>
      </c>
      <c r="N2910">
        <f t="shared" si="91"/>
        <v>0</v>
      </c>
    </row>
    <row r="2911" spans="1:14" x14ac:dyDescent="0.2">
      <c r="A2911" s="96">
        <v>420098</v>
      </c>
      <c r="B2911" s="97" t="s">
        <v>490</v>
      </c>
      <c r="C2911" s="97" t="s">
        <v>162</v>
      </c>
      <c r="D2911" s="96" t="s">
        <v>3000</v>
      </c>
      <c r="E2911" s="98">
        <v>445</v>
      </c>
      <c r="F2911" s="99">
        <v>0</v>
      </c>
      <c r="G2911" s="98">
        <v>445</v>
      </c>
      <c r="H2911" s="98">
        <v>15483</v>
      </c>
      <c r="I2911" s="99">
        <v>0</v>
      </c>
      <c r="J2911" s="98">
        <v>15483</v>
      </c>
      <c r="K2911" s="100">
        <v>2.8740000000000002E-2</v>
      </c>
      <c r="M2911">
        <f t="shared" si="90"/>
        <v>0</v>
      </c>
      <c r="N2911">
        <f t="shared" si="91"/>
        <v>0</v>
      </c>
    </row>
    <row r="2912" spans="1:14" x14ac:dyDescent="0.2">
      <c r="A2912" s="96">
        <v>420101</v>
      </c>
      <c r="B2912" s="97" t="s">
        <v>490</v>
      </c>
      <c r="C2912" s="97" t="s">
        <v>162</v>
      </c>
      <c r="D2912" s="96" t="s">
        <v>3001</v>
      </c>
      <c r="E2912" s="98">
        <v>222</v>
      </c>
      <c r="F2912" s="99">
        <v>0</v>
      </c>
      <c r="G2912" s="98">
        <v>222</v>
      </c>
      <c r="H2912" s="98">
        <v>3258</v>
      </c>
      <c r="I2912" s="99">
        <v>0</v>
      </c>
      <c r="J2912" s="98">
        <v>3258</v>
      </c>
      <c r="K2912" s="100">
        <v>6.8140000000000006E-2</v>
      </c>
      <c r="M2912">
        <f t="shared" si="90"/>
        <v>0</v>
      </c>
      <c r="N2912">
        <f t="shared" si="91"/>
        <v>0</v>
      </c>
    </row>
    <row r="2913" spans="1:14" x14ac:dyDescent="0.2">
      <c r="A2913" s="96">
        <v>420102</v>
      </c>
      <c r="B2913" s="97" t="s">
        <v>490</v>
      </c>
      <c r="C2913" s="97" t="s">
        <v>162</v>
      </c>
      <c r="D2913" s="96" t="s">
        <v>3002</v>
      </c>
      <c r="E2913" s="98">
        <v>3</v>
      </c>
      <c r="F2913" s="99">
        <v>0</v>
      </c>
      <c r="G2913" s="98">
        <v>3</v>
      </c>
      <c r="H2913" s="98">
        <v>211</v>
      </c>
      <c r="I2913" s="99">
        <v>0</v>
      </c>
      <c r="J2913" s="98">
        <v>211</v>
      </c>
      <c r="K2913" s="100">
        <v>1.422E-2</v>
      </c>
      <c r="M2913">
        <f t="shared" si="90"/>
        <v>0</v>
      </c>
      <c r="N2913">
        <f t="shared" si="91"/>
        <v>0</v>
      </c>
    </row>
    <row r="2914" spans="1:14" x14ac:dyDescent="0.2">
      <c r="A2914" s="96">
        <v>430005</v>
      </c>
      <c r="B2914" s="97" t="s">
        <v>207</v>
      </c>
      <c r="C2914" s="97" t="s">
        <v>726</v>
      </c>
      <c r="D2914" s="96" t="s">
        <v>3003</v>
      </c>
      <c r="E2914" s="98">
        <v>344</v>
      </c>
      <c r="F2914" s="99">
        <v>0</v>
      </c>
      <c r="G2914" s="98">
        <v>344</v>
      </c>
      <c r="H2914" s="98">
        <v>7479</v>
      </c>
      <c r="I2914" s="99">
        <v>0</v>
      </c>
      <c r="J2914" s="98">
        <v>7479</v>
      </c>
      <c r="K2914" s="100">
        <v>4.5999999999999999E-2</v>
      </c>
      <c r="M2914">
        <f t="shared" si="90"/>
        <v>0</v>
      </c>
      <c r="N2914">
        <f t="shared" si="91"/>
        <v>0</v>
      </c>
    </row>
    <row r="2915" spans="1:14" x14ac:dyDescent="0.2">
      <c r="A2915" s="96">
        <v>430008</v>
      </c>
      <c r="B2915" s="97" t="s">
        <v>207</v>
      </c>
      <c r="C2915" s="97" t="s">
        <v>726</v>
      </c>
      <c r="D2915" s="96" t="s">
        <v>3004</v>
      </c>
      <c r="E2915" s="98">
        <v>103</v>
      </c>
      <c r="F2915" s="99">
        <v>0</v>
      </c>
      <c r="G2915" s="98">
        <v>103</v>
      </c>
      <c r="H2915" s="98">
        <v>2253</v>
      </c>
      <c r="I2915" s="99">
        <v>0</v>
      </c>
      <c r="J2915" s="98">
        <v>2253</v>
      </c>
      <c r="K2915" s="100">
        <v>4.5719999999999997E-2</v>
      </c>
      <c r="M2915">
        <f t="shared" si="90"/>
        <v>0</v>
      </c>
      <c r="N2915">
        <f t="shared" si="91"/>
        <v>0</v>
      </c>
    </row>
    <row r="2916" spans="1:14" x14ac:dyDescent="0.2">
      <c r="A2916" s="96">
        <v>430012</v>
      </c>
      <c r="B2916" s="97" t="s">
        <v>207</v>
      </c>
      <c r="C2916" s="97" t="s">
        <v>726</v>
      </c>
      <c r="D2916" s="96" t="s">
        <v>3005</v>
      </c>
      <c r="E2916" s="98">
        <v>547</v>
      </c>
      <c r="F2916" s="99">
        <v>0</v>
      </c>
      <c r="G2916" s="98">
        <v>547</v>
      </c>
      <c r="H2916" s="98">
        <v>8619</v>
      </c>
      <c r="I2916" s="99">
        <v>0</v>
      </c>
      <c r="J2916" s="98">
        <v>8619</v>
      </c>
      <c r="K2916" s="100">
        <v>6.3460000000000003E-2</v>
      </c>
      <c r="M2916">
        <f t="shared" si="90"/>
        <v>0</v>
      </c>
      <c r="N2916">
        <f t="shared" si="91"/>
        <v>0</v>
      </c>
    </row>
    <row r="2917" spans="1:14" x14ac:dyDescent="0.2">
      <c r="A2917" s="96">
        <v>430013</v>
      </c>
      <c r="B2917" s="97" t="s">
        <v>207</v>
      </c>
      <c r="C2917" s="97" t="s">
        <v>726</v>
      </c>
      <c r="D2917" s="96" t="s">
        <v>3006</v>
      </c>
      <c r="E2917" s="98">
        <v>574</v>
      </c>
      <c r="F2917" s="99">
        <v>0</v>
      </c>
      <c r="G2917" s="98">
        <v>574</v>
      </c>
      <c r="H2917" s="98">
        <v>7096</v>
      </c>
      <c r="I2917" s="99">
        <v>0</v>
      </c>
      <c r="J2917" s="98">
        <v>7096</v>
      </c>
      <c r="K2917" s="100">
        <v>8.0890000000000004E-2</v>
      </c>
      <c r="M2917">
        <f t="shared" si="90"/>
        <v>0</v>
      </c>
      <c r="N2917">
        <f t="shared" si="91"/>
        <v>0</v>
      </c>
    </row>
    <row r="2918" spans="1:14" x14ac:dyDescent="0.2">
      <c r="A2918" s="96">
        <v>430014</v>
      </c>
      <c r="B2918" s="97" t="s">
        <v>207</v>
      </c>
      <c r="C2918" s="97" t="s">
        <v>726</v>
      </c>
      <c r="D2918" s="96" t="s">
        <v>3007</v>
      </c>
      <c r="E2918" s="98">
        <v>662</v>
      </c>
      <c r="F2918" s="99">
        <v>0</v>
      </c>
      <c r="G2918" s="98">
        <v>662</v>
      </c>
      <c r="H2918" s="98">
        <v>11908</v>
      </c>
      <c r="I2918" s="99">
        <v>0</v>
      </c>
      <c r="J2918" s="98">
        <v>11908</v>
      </c>
      <c r="K2918" s="100">
        <v>5.5590000000000001E-2</v>
      </c>
      <c r="M2918">
        <f t="shared" si="90"/>
        <v>0</v>
      </c>
      <c r="N2918">
        <f t="shared" si="91"/>
        <v>0</v>
      </c>
    </row>
    <row r="2919" spans="1:14" x14ac:dyDescent="0.2">
      <c r="A2919" s="96">
        <v>430015</v>
      </c>
      <c r="B2919" s="97" t="s">
        <v>344</v>
      </c>
      <c r="C2919" s="97" t="s">
        <v>726</v>
      </c>
      <c r="D2919" s="96" t="s">
        <v>791</v>
      </c>
      <c r="E2919" s="98">
        <v>190</v>
      </c>
      <c r="F2919" s="99">
        <v>48</v>
      </c>
      <c r="G2919" s="98">
        <v>238</v>
      </c>
      <c r="H2919" s="98">
        <v>3293</v>
      </c>
      <c r="I2919" s="99">
        <v>93</v>
      </c>
      <c r="J2919" s="98">
        <v>3386</v>
      </c>
      <c r="K2919" s="100">
        <v>7.0290000000000005E-2</v>
      </c>
      <c r="M2919">
        <f t="shared" si="90"/>
        <v>0.20168067226890757</v>
      </c>
      <c r="N2919">
        <f t="shared" si="91"/>
        <v>2.746603662138216E-2</v>
      </c>
    </row>
    <row r="2920" spans="1:14" x14ac:dyDescent="0.2">
      <c r="A2920" s="96">
        <v>430016</v>
      </c>
      <c r="B2920" s="97" t="s">
        <v>344</v>
      </c>
      <c r="C2920" s="97" t="s">
        <v>726</v>
      </c>
      <c r="D2920" s="96" t="s">
        <v>3008</v>
      </c>
      <c r="E2920" s="98">
        <v>1560</v>
      </c>
      <c r="F2920" s="99">
        <v>0</v>
      </c>
      <c r="G2920" s="98">
        <v>1560</v>
      </c>
      <c r="H2920" s="98">
        <v>29529</v>
      </c>
      <c r="I2920" s="99">
        <v>0</v>
      </c>
      <c r="J2920" s="98">
        <v>29529</v>
      </c>
      <c r="K2920" s="100">
        <v>5.2830000000000002E-2</v>
      </c>
      <c r="M2920">
        <f t="shared" si="90"/>
        <v>0</v>
      </c>
      <c r="N2920">
        <f t="shared" si="91"/>
        <v>0</v>
      </c>
    </row>
    <row r="2921" spans="1:14" x14ac:dyDescent="0.2">
      <c r="A2921" s="96">
        <v>430027</v>
      </c>
      <c r="B2921" s="97" t="s">
        <v>207</v>
      </c>
      <c r="C2921" s="97" t="s">
        <v>726</v>
      </c>
      <c r="D2921" s="96" t="s">
        <v>3009</v>
      </c>
      <c r="E2921" s="98">
        <v>1899</v>
      </c>
      <c r="F2921" s="99">
        <v>71</v>
      </c>
      <c r="G2921" s="98">
        <v>1970</v>
      </c>
      <c r="H2921" s="98">
        <v>38205</v>
      </c>
      <c r="I2921" s="99">
        <v>1341</v>
      </c>
      <c r="J2921" s="98">
        <v>39546</v>
      </c>
      <c r="K2921" s="100">
        <v>4.9820000000000003E-2</v>
      </c>
      <c r="M2921">
        <f t="shared" si="90"/>
        <v>3.604060913705584E-2</v>
      </c>
      <c r="N2921">
        <f t="shared" si="91"/>
        <v>3.3909877105143378E-2</v>
      </c>
    </row>
    <row r="2922" spans="1:14" x14ac:dyDescent="0.2">
      <c r="A2922" s="96">
        <v>430048</v>
      </c>
      <c r="B2922" s="97" t="s">
        <v>279</v>
      </c>
      <c r="C2922" s="97" t="s">
        <v>726</v>
      </c>
      <c r="D2922" s="96" t="s">
        <v>3010</v>
      </c>
      <c r="E2922" s="98">
        <v>80</v>
      </c>
      <c r="F2922" s="99">
        <v>0</v>
      </c>
      <c r="G2922" s="98">
        <v>80</v>
      </c>
      <c r="H2922" s="98">
        <v>2334</v>
      </c>
      <c r="I2922" s="99">
        <v>0</v>
      </c>
      <c r="J2922" s="98">
        <v>2334</v>
      </c>
      <c r="K2922" s="100">
        <v>3.4279999999999998E-2</v>
      </c>
      <c r="M2922">
        <f t="shared" si="90"/>
        <v>0</v>
      </c>
      <c r="N2922">
        <f t="shared" si="91"/>
        <v>0</v>
      </c>
    </row>
    <row r="2923" spans="1:14" x14ac:dyDescent="0.2">
      <c r="A2923" s="96">
        <v>430060</v>
      </c>
      <c r="B2923" s="97" t="s">
        <v>207</v>
      </c>
      <c r="C2923" s="97" t="s">
        <v>726</v>
      </c>
      <c r="D2923" s="96" t="s">
        <v>3011</v>
      </c>
      <c r="E2923" s="98">
        <v>0</v>
      </c>
      <c r="F2923" s="99">
        <v>0</v>
      </c>
      <c r="G2923" s="98">
        <v>0</v>
      </c>
      <c r="H2923" s="98">
        <v>103</v>
      </c>
      <c r="I2923" s="99">
        <v>0</v>
      </c>
      <c r="J2923" s="98">
        <v>103</v>
      </c>
      <c r="K2923" s="100">
        <v>0</v>
      </c>
      <c r="M2923" t="e">
        <f t="shared" si="90"/>
        <v>#DIV/0!</v>
      </c>
      <c r="N2923">
        <f t="shared" si="91"/>
        <v>0</v>
      </c>
    </row>
    <row r="2924" spans="1:14" x14ac:dyDescent="0.2">
      <c r="A2924" s="96">
        <v>430064</v>
      </c>
      <c r="B2924" s="97" t="s">
        <v>207</v>
      </c>
      <c r="C2924" s="97" t="s">
        <v>726</v>
      </c>
      <c r="D2924" s="96" t="s">
        <v>3012</v>
      </c>
      <c r="E2924" s="98">
        <v>128</v>
      </c>
      <c r="F2924" s="99">
        <v>0</v>
      </c>
      <c r="G2924" s="98">
        <v>128</v>
      </c>
      <c r="H2924" s="98">
        <v>941</v>
      </c>
      <c r="I2924" s="99">
        <v>0</v>
      </c>
      <c r="J2924" s="98">
        <v>941</v>
      </c>
      <c r="K2924" s="100">
        <v>0.13603000000000001</v>
      </c>
      <c r="M2924">
        <f t="shared" si="90"/>
        <v>0</v>
      </c>
      <c r="N2924">
        <f t="shared" si="91"/>
        <v>0</v>
      </c>
    </row>
    <row r="2925" spans="1:14" x14ac:dyDescent="0.2">
      <c r="A2925" s="96">
        <v>430077</v>
      </c>
      <c r="B2925" s="97" t="s">
        <v>279</v>
      </c>
      <c r="C2925" s="97" t="s">
        <v>726</v>
      </c>
      <c r="D2925" s="96" t="s">
        <v>3013</v>
      </c>
      <c r="E2925" s="98">
        <v>2789</v>
      </c>
      <c r="F2925" s="99">
        <v>0</v>
      </c>
      <c r="G2925" s="98">
        <v>2789</v>
      </c>
      <c r="H2925" s="98">
        <v>31676</v>
      </c>
      <c r="I2925" s="99">
        <v>0</v>
      </c>
      <c r="J2925" s="98">
        <v>31676</v>
      </c>
      <c r="K2925" s="100">
        <v>8.8050000000000003E-2</v>
      </c>
      <c r="M2925">
        <f t="shared" si="90"/>
        <v>0</v>
      </c>
      <c r="N2925">
        <f t="shared" si="91"/>
        <v>0</v>
      </c>
    </row>
    <row r="2926" spans="1:14" x14ac:dyDescent="0.2">
      <c r="A2926" s="96">
        <v>430081</v>
      </c>
      <c r="B2926" s="97" t="s">
        <v>272</v>
      </c>
      <c r="C2926" s="97" t="s">
        <v>726</v>
      </c>
      <c r="D2926" s="96" t="s">
        <v>3014</v>
      </c>
      <c r="E2926" s="98">
        <v>303</v>
      </c>
      <c r="F2926" s="99">
        <v>0</v>
      </c>
      <c r="G2926" s="98">
        <v>303</v>
      </c>
      <c r="H2926" s="98">
        <v>793</v>
      </c>
      <c r="I2926" s="99">
        <v>0</v>
      </c>
      <c r="J2926" s="98">
        <v>793</v>
      </c>
      <c r="K2926" s="100">
        <v>0.38208999999999999</v>
      </c>
      <c r="M2926">
        <f t="shared" si="90"/>
        <v>0</v>
      </c>
      <c r="N2926">
        <f t="shared" si="91"/>
        <v>0</v>
      </c>
    </row>
    <row r="2927" spans="1:14" x14ac:dyDescent="0.2">
      <c r="A2927" s="96">
        <v>430082</v>
      </c>
      <c r="B2927" s="97" t="s">
        <v>272</v>
      </c>
      <c r="C2927" s="97" t="s">
        <v>726</v>
      </c>
      <c r="D2927" s="96" t="s">
        <v>3015</v>
      </c>
      <c r="E2927" s="98">
        <v>44</v>
      </c>
      <c r="F2927" s="99">
        <v>0</v>
      </c>
      <c r="G2927" s="98">
        <v>44</v>
      </c>
      <c r="H2927" s="98">
        <v>348</v>
      </c>
      <c r="I2927" s="99">
        <v>0</v>
      </c>
      <c r="J2927" s="98">
        <v>348</v>
      </c>
      <c r="K2927" s="100">
        <v>0.12644</v>
      </c>
      <c r="M2927">
        <f t="shared" si="90"/>
        <v>0</v>
      </c>
      <c r="N2927">
        <f t="shared" si="91"/>
        <v>0</v>
      </c>
    </row>
    <row r="2928" spans="1:14" x14ac:dyDescent="0.2">
      <c r="A2928" s="96">
        <v>430083</v>
      </c>
      <c r="B2928" s="97" t="s">
        <v>272</v>
      </c>
      <c r="C2928" s="97" t="s">
        <v>726</v>
      </c>
      <c r="D2928" s="96" t="s">
        <v>3016</v>
      </c>
      <c r="E2928" s="98">
        <v>39</v>
      </c>
      <c r="F2928" s="99">
        <v>0</v>
      </c>
      <c r="G2928" s="98">
        <v>39</v>
      </c>
      <c r="H2928" s="98">
        <v>126</v>
      </c>
      <c r="I2928" s="99">
        <v>0</v>
      </c>
      <c r="J2928" s="98">
        <v>126</v>
      </c>
      <c r="K2928" s="100">
        <v>0.30952000000000002</v>
      </c>
      <c r="M2928">
        <f t="shared" si="90"/>
        <v>0</v>
      </c>
      <c r="N2928">
        <f t="shared" si="91"/>
        <v>0</v>
      </c>
    </row>
    <row r="2929" spans="1:14" x14ac:dyDescent="0.2">
      <c r="A2929" s="96">
        <v>430084</v>
      </c>
      <c r="B2929" s="97" t="s">
        <v>272</v>
      </c>
      <c r="C2929" s="97" t="s">
        <v>726</v>
      </c>
      <c r="D2929" s="96" t="s">
        <v>3017</v>
      </c>
      <c r="E2929" s="98">
        <v>158</v>
      </c>
      <c r="F2929" s="99">
        <v>0</v>
      </c>
      <c r="G2929" s="98">
        <v>158</v>
      </c>
      <c r="H2929" s="98">
        <v>531</v>
      </c>
      <c r="I2929" s="99">
        <v>0</v>
      </c>
      <c r="J2929" s="98">
        <v>531</v>
      </c>
      <c r="K2929" s="100">
        <v>0.29754999999999998</v>
      </c>
      <c r="M2929">
        <f t="shared" si="90"/>
        <v>0</v>
      </c>
      <c r="N2929">
        <f t="shared" si="91"/>
        <v>0</v>
      </c>
    </row>
    <row r="2930" spans="1:14" x14ac:dyDescent="0.2">
      <c r="A2930" s="96">
        <v>430085</v>
      </c>
      <c r="B2930" s="97" t="s">
        <v>272</v>
      </c>
      <c r="C2930" s="97" t="s">
        <v>726</v>
      </c>
      <c r="D2930" s="96" t="s">
        <v>3018</v>
      </c>
      <c r="E2930" s="98">
        <v>0</v>
      </c>
      <c r="F2930" s="99">
        <v>0</v>
      </c>
      <c r="G2930" s="98">
        <v>0</v>
      </c>
      <c r="H2930" s="98">
        <v>1</v>
      </c>
      <c r="I2930" s="99">
        <v>0</v>
      </c>
      <c r="J2930" s="98">
        <v>1</v>
      </c>
      <c r="K2930" s="100">
        <v>0</v>
      </c>
      <c r="M2930" t="e">
        <f t="shared" si="90"/>
        <v>#DIV/0!</v>
      </c>
      <c r="N2930">
        <f t="shared" si="91"/>
        <v>0</v>
      </c>
    </row>
    <row r="2931" spans="1:14" x14ac:dyDescent="0.2">
      <c r="A2931" s="96">
        <v>430089</v>
      </c>
      <c r="B2931" s="97" t="s">
        <v>279</v>
      </c>
      <c r="C2931" s="97" t="s">
        <v>726</v>
      </c>
      <c r="D2931" s="96" t="s">
        <v>3019</v>
      </c>
      <c r="E2931" s="98">
        <v>55</v>
      </c>
      <c r="F2931" s="99">
        <v>0</v>
      </c>
      <c r="G2931" s="98">
        <v>55</v>
      </c>
      <c r="H2931" s="98">
        <v>978</v>
      </c>
      <c r="I2931" s="99">
        <v>0</v>
      </c>
      <c r="J2931" s="98">
        <v>978</v>
      </c>
      <c r="K2931" s="100">
        <v>5.6239999999999998E-2</v>
      </c>
      <c r="M2931">
        <f t="shared" si="90"/>
        <v>0</v>
      </c>
      <c r="N2931">
        <f t="shared" si="91"/>
        <v>0</v>
      </c>
    </row>
    <row r="2932" spans="1:14" x14ac:dyDescent="0.2">
      <c r="A2932" s="96">
        <v>430090</v>
      </c>
      <c r="B2932" s="97" t="s">
        <v>344</v>
      </c>
      <c r="C2932" s="97" t="s">
        <v>726</v>
      </c>
      <c r="D2932" s="96" t="s">
        <v>3020</v>
      </c>
      <c r="E2932" s="98">
        <v>20</v>
      </c>
      <c r="F2932" s="99">
        <v>0</v>
      </c>
      <c r="G2932" s="98">
        <v>20</v>
      </c>
      <c r="H2932" s="98">
        <v>602</v>
      </c>
      <c r="I2932" s="99">
        <v>0</v>
      </c>
      <c r="J2932" s="98">
        <v>602</v>
      </c>
      <c r="K2932" s="100">
        <v>3.322E-2</v>
      </c>
      <c r="M2932">
        <f t="shared" si="90"/>
        <v>0</v>
      </c>
      <c r="N2932">
        <f t="shared" si="91"/>
        <v>0</v>
      </c>
    </row>
    <row r="2933" spans="1:14" x14ac:dyDescent="0.2">
      <c r="A2933" s="96">
        <v>430091</v>
      </c>
      <c r="B2933" s="97" t="s">
        <v>344</v>
      </c>
      <c r="C2933" s="97" t="s">
        <v>726</v>
      </c>
      <c r="D2933" s="96" t="s">
        <v>3021</v>
      </c>
      <c r="E2933" s="98">
        <v>78</v>
      </c>
      <c r="F2933" s="99">
        <v>0</v>
      </c>
      <c r="G2933" s="98">
        <v>78</v>
      </c>
      <c r="H2933" s="98">
        <v>1425</v>
      </c>
      <c r="I2933" s="99">
        <v>0</v>
      </c>
      <c r="J2933" s="98">
        <v>1425</v>
      </c>
      <c r="K2933" s="100">
        <v>5.4739999999999997E-2</v>
      </c>
      <c r="M2933">
        <f t="shared" si="90"/>
        <v>0</v>
      </c>
      <c r="N2933">
        <f t="shared" si="91"/>
        <v>0</v>
      </c>
    </row>
    <row r="2934" spans="1:14" x14ac:dyDescent="0.2">
      <c r="A2934" s="96">
        <v>430092</v>
      </c>
      <c r="B2934" s="97" t="s">
        <v>207</v>
      </c>
      <c r="C2934" s="97" t="s">
        <v>726</v>
      </c>
      <c r="D2934" s="96" t="s">
        <v>3022</v>
      </c>
      <c r="E2934" s="98">
        <v>13</v>
      </c>
      <c r="F2934" s="99">
        <v>0</v>
      </c>
      <c r="G2934" s="98">
        <v>13</v>
      </c>
      <c r="H2934" s="98">
        <v>635</v>
      </c>
      <c r="I2934" s="99">
        <v>0</v>
      </c>
      <c r="J2934" s="98">
        <v>635</v>
      </c>
      <c r="K2934" s="100">
        <v>2.0469999999999999E-2</v>
      </c>
      <c r="M2934">
        <f t="shared" si="90"/>
        <v>0</v>
      </c>
      <c r="N2934">
        <f t="shared" si="91"/>
        <v>0</v>
      </c>
    </row>
    <row r="2935" spans="1:14" x14ac:dyDescent="0.2">
      <c r="A2935" s="96">
        <v>430093</v>
      </c>
      <c r="B2935" s="97" t="s">
        <v>344</v>
      </c>
      <c r="C2935" s="97" t="s">
        <v>726</v>
      </c>
      <c r="D2935" s="96" t="s">
        <v>3023</v>
      </c>
      <c r="E2935" s="98">
        <v>4</v>
      </c>
      <c r="F2935" s="99">
        <v>0</v>
      </c>
      <c r="G2935" s="98">
        <v>4</v>
      </c>
      <c r="H2935" s="98">
        <v>75</v>
      </c>
      <c r="I2935" s="99">
        <v>0</v>
      </c>
      <c r="J2935" s="98">
        <v>75</v>
      </c>
      <c r="K2935" s="100">
        <v>5.3330000000000002E-2</v>
      </c>
      <c r="M2935">
        <f t="shared" si="90"/>
        <v>0</v>
      </c>
      <c r="N2935">
        <f t="shared" si="91"/>
        <v>0</v>
      </c>
    </row>
    <row r="2936" spans="1:14" x14ac:dyDescent="0.2">
      <c r="A2936" s="96">
        <v>430094</v>
      </c>
      <c r="B2936" s="97" t="s">
        <v>344</v>
      </c>
      <c r="C2936" s="97" t="s">
        <v>726</v>
      </c>
      <c r="D2936" s="96" t="s">
        <v>3024</v>
      </c>
      <c r="E2936" s="98">
        <v>0</v>
      </c>
      <c r="F2936" s="99">
        <v>0</v>
      </c>
      <c r="G2936" s="98">
        <v>0</v>
      </c>
      <c r="H2936" s="98">
        <v>227</v>
      </c>
      <c r="I2936" s="99">
        <v>0</v>
      </c>
      <c r="J2936" s="98">
        <v>227</v>
      </c>
      <c r="K2936" s="100">
        <v>0</v>
      </c>
      <c r="M2936" t="e">
        <f t="shared" si="90"/>
        <v>#DIV/0!</v>
      </c>
      <c r="N2936">
        <f t="shared" si="91"/>
        <v>0</v>
      </c>
    </row>
    <row r="2937" spans="1:14" x14ac:dyDescent="0.2">
      <c r="A2937" s="96">
        <v>430095</v>
      </c>
      <c r="B2937" s="97" t="s">
        <v>207</v>
      </c>
      <c r="C2937" s="97" t="s">
        <v>726</v>
      </c>
      <c r="D2937" s="96" t="s">
        <v>3025</v>
      </c>
      <c r="E2937" s="98">
        <v>190</v>
      </c>
      <c r="F2937" s="99">
        <v>0</v>
      </c>
      <c r="G2937" s="98">
        <v>190</v>
      </c>
      <c r="H2937" s="98">
        <v>9299</v>
      </c>
      <c r="I2937" s="99">
        <v>0</v>
      </c>
      <c r="J2937" s="98">
        <v>9299</v>
      </c>
      <c r="K2937" s="100">
        <v>2.043E-2</v>
      </c>
      <c r="M2937">
        <f t="shared" si="90"/>
        <v>0</v>
      </c>
      <c r="N2937">
        <f t="shared" si="91"/>
        <v>0</v>
      </c>
    </row>
    <row r="2938" spans="1:14" x14ac:dyDescent="0.2">
      <c r="A2938" s="96">
        <v>430096</v>
      </c>
      <c r="B2938" s="97" t="s">
        <v>207</v>
      </c>
      <c r="C2938" s="97" t="s">
        <v>726</v>
      </c>
      <c r="D2938" s="96" t="s">
        <v>3026</v>
      </c>
      <c r="E2938" s="98">
        <v>15</v>
      </c>
      <c r="F2938" s="99">
        <v>0</v>
      </c>
      <c r="G2938" s="98">
        <v>15</v>
      </c>
      <c r="H2938" s="98">
        <v>383</v>
      </c>
      <c r="I2938" s="99">
        <v>0</v>
      </c>
      <c r="J2938" s="98">
        <v>383</v>
      </c>
      <c r="K2938" s="100">
        <v>3.916E-2</v>
      </c>
      <c r="M2938">
        <f t="shared" si="90"/>
        <v>0</v>
      </c>
      <c r="N2938">
        <f t="shared" si="91"/>
        <v>0</v>
      </c>
    </row>
    <row r="2939" spans="1:14" x14ac:dyDescent="0.2">
      <c r="A2939" s="96">
        <v>440001</v>
      </c>
      <c r="B2939" s="97" t="s">
        <v>360</v>
      </c>
      <c r="C2939" s="97" t="s">
        <v>162</v>
      </c>
      <c r="D2939" s="96" t="s">
        <v>3027</v>
      </c>
      <c r="E2939" s="98">
        <v>242</v>
      </c>
      <c r="F2939" s="99">
        <v>32</v>
      </c>
      <c r="G2939" s="98">
        <v>274</v>
      </c>
      <c r="H2939" s="98">
        <v>3301</v>
      </c>
      <c r="I2939" s="99">
        <v>333</v>
      </c>
      <c r="J2939" s="98">
        <v>3634</v>
      </c>
      <c r="K2939" s="100">
        <v>7.5399999999999995E-2</v>
      </c>
      <c r="M2939">
        <f t="shared" si="90"/>
        <v>0.11678832116788321</v>
      </c>
      <c r="N2939">
        <f t="shared" si="91"/>
        <v>9.1634562465602643E-2</v>
      </c>
    </row>
    <row r="2940" spans="1:14" x14ac:dyDescent="0.2">
      <c r="A2940" s="96">
        <v>440002</v>
      </c>
      <c r="B2940" s="97" t="s">
        <v>360</v>
      </c>
      <c r="C2940" s="97" t="s">
        <v>162</v>
      </c>
      <c r="D2940" s="96" t="s">
        <v>3028</v>
      </c>
      <c r="E2940" s="98">
        <v>8624</v>
      </c>
      <c r="F2940" s="99">
        <v>51</v>
      </c>
      <c r="G2940" s="98">
        <v>8675</v>
      </c>
      <c r="H2940" s="98">
        <v>80588</v>
      </c>
      <c r="I2940" s="99">
        <v>884</v>
      </c>
      <c r="J2940" s="98">
        <v>81472</v>
      </c>
      <c r="K2940" s="100">
        <v>0.10648000000000001</v>
      </c>
      <c r="M2940">
        <f t="shared" si="90"/>
        <v>5.8789625360230547E-3</v>
      </c>
      <c r="N2940">
        <f t="shared" si="91"/>
        <v>1.0850353495679498E-2</v>
      </c>
    </row>
    <row r="2941" spans="1:14" x14ac:dyDescent="0.2">
      <c r="A2941" s="96">
        <v>440003</v>
      </c>
      <c r="B2941" s="97" t="s">
        <v>360</v>
      </c>
      <c r="C2941" s="97" t="s">
        <v>162</v>
      </c>
      <c r="D2941" s="96" t="s">
        <v>1391</v>
      </c>
      <c r="E2941" s="98">
        <v>1300</v>
      </c>
      <c r="F2941" s="99">
        <v>102</v>
      </c>
      <c r="G2941" s="98">
        <v>1402</v>
      </c>
      <c r="H2941" s="98">
        <v>9877</v>
      </c>
      <c r="I2941" s="99">
        <v>2317</v>
      </c>
      <c r="J2941" s="98">
        <v>12194</v>
      </c>
      <c r="K2941" s="100">
        <v>0.11497</v>
      </c>
      <c r="M2941">
        <f t="shared" si="90"/>
        <v>7.2753209700427965E-2</v>
      </c>
      <c r="N2941">
        <f t="shared" si="91"/>
        <v>0.19001148105625718</v>
      </c>
    </row>
    <row r="2942" spans="1:14" x14ac:dyDescent="0.2">
      <c r="A2942" s="96">
        <v>440006</v>
      </c>
      <c r="B2942" s="97" t="s">
        <v>360</v>
      </c>
      <c r="C2942" s="97" t="s">
        <v>162</v>
      </c>
      <c r="D2942" s="96" t="s">
        <v>3029</v>
      </c>
      <c r="E2942" s="98">
        <v>2416</v>
      </c>
      <c r="F2942" s="99">
        <v>38</v>
      </c>
      <c r="G2942" s="98">
        <v>2454</v>
      </c>
      <c r="H2942" s="98">
        <v>22537</v>
      </c>
      <c r="I2942" s="99">
        <v>939</v>
      </c>
      <c r="J2942" s="98">
        <v>23476</v>
      </c>
      <c r="K2942" s="100">
        <v>0.10453</v>
      </c>
      <c r="M2942">
        <f t="shared" si="90"/>
        <v>1.5484922575387123E-2</v>
      </c>
      <c r="N2942">
        <f t="shared" si="91"/>
        <v>3.999829613222014E-2</v>
      </c>
    </row>
    <row r="2943" spans="1:14" x14ac:dyDescent="0.2">
      <c r="A2943" s="96">
        <v>440007</v>
      </c>
      <c r="B2943" s="97" t="s">
        <v>360</v>
      </c>
      <c r="C2943" s="97" t="s">
        <v>162</v>
      </c>
      <c r="D2943" s="96" t="s">
        <v>3030</v>
      </c>
      <c r="E2943" s="98">
        <v>324</v>
      </c>
      <c r="F2943" s="99">
        <v>0</v>
      </c>
      <c r="G2943" s="98">
        <v>324</v>
      </c>
      <c r="H2943" s="98">
        <v>2387</v>
      </c>
      <c r="I2943" s="99">
        <v>0</v>
      </c>
      <c r="J2943" s="98">
        <v>2387</v>
      </c>
      <c r="K2943" s="100">
        <v>0.13574</v>
      </c>
      <c r="M2943">
        <f t="shared" si="90"/>
        <v>0</v>
      </c>
      <c r="N2943">
        <f t="shared" si="91"/>
        <v>0</v>
      </c>
    </row>
    <row r="2944" spans="1:14" x14ac:dyDescent="0.2">
      <c r="A2944" s="96">
        <v>440008</v>
      </c>
      <c r="B2944" s="97" t="s">
        <v>168</v>
      </c>
      <c r="C2944" s="97" t="s">
        <v>162</v>
      </c>
      <c r="D2944" s="96" t="s">
        <v>3031</v>
      </c>
      <c r="E2944" s="98">
        <v>312</v>
      </c>
      <c r="F2944" s="99">
        <v>0</v>
      </c>
      <c r="G2944" s="98">
        <v>312</v>
      </c>
      <c r="H2944" s="98">
        <v>2848</v>
      </c>
      <c r="I2944" s="99">
        <v>0</v>
      </c>
      <c r="J2944" s="98">
        <v>2848</v>
      </c>
      <c r="K2944" s="100">
        <v>0.10954999999999999</v>
      </c>
      <c r="M2944">
        <f t="shared" si="90"/>
        <v>0</v>
      </c>
      <c r="N2944">
        <f t="shared" si="91"/>
        <v>0</v>
      </c>
    </row>
    <row r="2945" spans="1:14" x14ac:dyDescent="0.2">
      <c r="A2945" s="96">
        <v>440009</v>
      </c>
      <c r="B2945" s="97" t="s">
        <v>360</v>
      </c>
      <c r="C2945" s="97" t="s">
        <v>162</v>
      </c>
      <c r="D2945" s="96" t="s">
        <v>3032</v>
      </c>
      <c r="E2945" s="98">
        <v>1892</v>
      </c>
      <c r="F2945" s="99">
        <v>0</v>
      </c>
      <c r="G2945" s="98">
        <v>1892</v>
      </c>
      <c r="H2945" s="98">
        <v>22193</v>
      </c>
      <c r="I2945" s="99">
        <v>15</v>
      </c>
      <c r="J2945" s="98">
        <v>22208</v>
      </c>
      <c r="K2945" s="100">
        <v>8.5190000000000002E-2</v>
      </c>
      <c r="M2945">
        <f t="shared" si="90"/>
        <v>0</v>
      </c>
      <c r="N2945">
        <f t="shared" si="91"/>
        <v>6.7543227665706055E-4</v>
      </c>
    </row>
    <row r="2946" spans="1:14" x14ac:dyDescent="0.2">
      <c r="A2946" s="96">
        <v>440010</v>
      </c>
      <c r="B2946" s="97" t="s">
        <v>360</v>
      </c>
      <c r="C2946" s="97" t="s">
        <v>162</v>
      </c>
      <c r="D2946" s="96" t="s">
        <v>3033</v>
      </c>
      <c r="E2946" s="98">
        <v>330</v>
      </c>
      <c r="F2946" s="99">
        <v>0</v>
      </c>
      <c r="G2946" s="98">
        <v>330</v>
      </c>
      <c r="H2946" s="98">
        <v>2466</v>
      </c>
      <c r="I2946" s="99">
        <v>0</v>
      </c>
      <c r="J2946" s="98">
        <v>2466</v>
      </c>
      <c r="K2946" s="100">
        <v>0.13381999999999999</v>
      </c>
      <c r="M2946">
        <f t="shared" si="90"/>
        <v>0</v>
      </c>
      <c r="N2946">
        <f t="shared" si="91"/>
        <v>0</v>
      </c>
    </row>
    <row r="2947" spans="1:14" x14ac:dyDescent="0.2">
      <c r="A2947" s="96">
        <v>440011</v>
      </c>
      <c r="B2947" s="97" t="s">
        <v>360</v>
      </c>
      <c r="C2947" s="97" t="s">
        <v>162</v>
      </c>
      <c r="D2947" s="96" t="s">
        <v>3034</v>
      </c>
      <c r="E2947" s="98">
        <v>1787</v>
      </c>
      <c r="F2947" s="99">
        <v>248</v>
      </c>
      <c r="G2947" s="98">
        <v>2035</v>
      </c>
      <c r="H2947" s="98">
        <v>26023</v>
      </c>
      <c r="I2947" s="99">
        <v>5646</v>
      </c>
      <c r="J2947" s="98">
        <v>31669</v>
      </c>
      <c r="K2947" s="100">
        <v>6.4259999999999998E-2</v>
      </c>
      <c r="M2947">
        <f t="shared" si="90"/>
        <v>0.12186732186732187</v>
      </c>
      <c r="N2947">
        <f t="shared" si="91"/>
        <v>0.17828160030313556</v>
      </c>
    </row>
    <row r="2948" spans="1:14" x14ac:dyDescent="0.2">
      <c r="A2948" s="96">
        <v>440012</v>
      </c>
      <c r="B2948" s="97" t="s">
        <v>360</v>
      </c>
      <c r="C2948" s="97" t="s">
        <v>162</v>
      </c>
      <c r="D2948" s="96" t="s">
        <v>3035</v>
      </c>
      <c r="E2948" s="98">
        <v>2973</v>
      </c>
      <c r="F2948" s="99">
        <v>275</v>
      </c>
      <c r="G2948" s="98">
        <v>3248</v>
      </c>
      <c r="H2948" s="98">
        <v>29571</v>
      </c>
      <c r="I2948" s="99">
        <v>7882</v>
      </c>
      <c r="J2948" s="98">
        <v>37453</v>
      </c>
      <c r="K2948" s="100">
        <v>8.6720000000000005E-2</v>
      </c>
      <c r="M2948">
        <f t="shared" ref="M2948:M3011" si="92">F2948/G2948</f>
        <v>8.4667487684729065E-2</v>
      </c>
      <c r="N2948">
        <f t="shared" ref="N2948:N3011" si="93">I2948/J2948</f>
        <v>0.2104504312071129</v>
      </c>
    </row>
    <row r="2949" spans="1:14" x14ac:dyDescent="0.2">
      <c r="A2949" s="96">
        <v>440015</v>
      </c>
      <c r="B2949" s="97" t="s">
        <v>360</v>
      </c>
      <c r="C2949" s="97" t="s">
        <v>162</v>
      </c>
      <c r="D2949" s="96" t="s">
        <v>3036</v>
      </c>
      <c r="E2949" s="98">
        <v>4503</v>
      </c>
      <c r="F2949" s="99">
        <v>851</v>
      </c>
      <c r="G2949" s="98">
        <v>5354</v>
      </c>
      <c r="H2949" s="98">
        <v>47524</v>
      </c>
      <c r="I2949" s="99">
        <v>11695</v>
      </c>
      <c r="J2949" s="98">
        <v>59219</v>
      </c>
      <c r="K2949" s="100">
        <v>9.0410000000000004E-2</v>
      </c>
      <c r="M2949">
        <f t="shared" si="92"/>
        <v>0.15894658199477027</v>
      </c>
      <c r="N2949">
        <f t="shared" si="93"/>
        <v>0.19748729292963407</v>
      </c>
    </row>
    <row r="2950" spans="1:14" x14ac:dyDescent="0.2">
      <c r="A2950" s="96">
        <v>440016</v>
      </c>
      <c r="B2950" s="97" t="s">
        <v>360</v>
      </c>
      <c r="C2950" s="97" t="s">
        <v>162</v>
      </c>
      <c r="D2950" s="96" t="s">
        <v>3037</v>
      </c>
      <c r="E2950" s="98">
        <v>364</v>
      </c>
      <c r="F2950" s="99">
        <v>0</v>
      </c>
      <c r="G2950" s="98">
        <v>364</v>
      </c>
      <c r="H2950" s="98">
        <v>3481</v>
      </c>
      <c r="I2950" s="99">
        <v>0</v>
      </c>
      <c r="J2950" s="98">
        <v>3481</v>
      </c>
      <c r="K2950" s="100">
        <v>0.10457</v>
      </c>
      <c r="M2950">
        <f t="shared" si="92"/>
        <v>0</v>
      </c>
      <c r="N2950">
        <f t="shared" si="93"/>
        <v>0</v>
      </c>
    </row>
    <row r="2951" spans="1:14" x14ac:dyDescent="0.2">
      <c r="A2951" s="96">
        <v>440017</v>
      </c>
      <c r="B2951" s="97" t="s">
        <v>360</v>
      </c>
      <c r="C2951" s="97" t="s">
        <v>162</v>
      </c>
      <c r="D2951" s="96" t="s">
        <v>3038</v>
      </c>
      <c r="E2951" s="98">
        <v>3971</v>
      </c>
      <c r="F2951" s="99">
        <v>402</v>
      </c>
      <c r="G2951" s="98">
        <v>4373</v>
      </c>
      <c r="H2951" s="98">
        <v>36200</v>
      </c>
      <c r="I2951" s="99">
        <v>15189</v>
      </c>
      <c r="J2951" s="98">
        <v>51389</v>
      </c>
      <c r="K2951" s="100">
        <v>8.5099999999999995E-2</v>
      </c>
      <c r="M2951">
        <f t="shared" si="92"/>
        <v>9.1927738394694716E-2</v>
      </c>
      <c r="N2951">
        <f t="shared" si="93"/>
        <v>0.29556909066142562</v>
      </c>
    </row>
    <row r="2952" spans="1:14" x14ac:dyDescent="0.2">
      <c r="A2952" s="96">
        <v>440018</v>
      </c>
      <c r="B2952" s="97" t="s">
        <v>360</v>
      </c>
      <c r="C2952" s="97" t="s">
        <v>162</v>
      </c>
      <c r="D2952" s="96" t="s">
        <v>3039</v>
      </c>
      <c r="E2952" s="98">
        <v>829</v>
      </c>
      <c r="F2952" s="99">
        <v>36</v>
      </c>
      <c r="G2952" s="98">
        <v>865</v>
      </c>
      <c r="H2952" s="98">
        <v>7475</v>
      </c>
      <c r="I2952" s="99">
        <v>134</v>
      </c>
      <c r="J2952" s="98">
        <v>7609</v>
      </c>
      <c r="K2952" s="100">
        <v>0.11368</v>
      </c>
      <c r="M2952">
        <f t="shared" si="92"/>
        <v>4.161849710982659E-2</v>
      </c>
      <c r="N2952">
        <f t="shared" si="93"/>
        <v>1.7610724142462873E-2</v>
      </c>
    </row>
    <row r="2953" spans="1:14" x14ac:dyDescent="0.2">
      <c r="A2953" s="96">
        <v>440019</v>
      </c>
      <c r="B2953" s="97" t="s">
        <v>360</v>
      </c>
      <c r="C2953" s="97" t="s">
        <v>162</v>
      </c>
      <c r="D2953" s="96" t="s">
        <v>3040</v>
      </c>
      <c r="E2953" s="98">
        <v>2557</v>
      </c>
      <c r="F2953" s="99">
        <v>0</v>
      </c>
      <c r="G2953" s="98">
        <v>2557</v>
      </c>
      <c r="H2953" s="98">
        <v>27108</v>
      </c>
      <c r="I2953" s="99">
        <v>37</v>
      </c>
      <c r="J2953" s="98">
        <v>27145</v>
      </c>
      <c r="K2953" s="100">
        <v>9.4200000000000006E-2</v>
      </c>
      <c r="M2953">
        <f t="shared" si="92"/>
        <v>0</v>
      </c>
      <c r="N2953">
        <f t="shared" si="93"/>
        <v>1.363050285503776E-3</v>
      </c>
    </row>
    <row r="2954" spans="1:14" x14ac:dyDescent="0.2">
      <c r="A2954" s="96">
        <v>440020</v>
      </c>
      <c r="B2954" s="97" t="s">
        <v>360</v>
      </c>
      <c r="C2954" s="97" t="s">
        <v>162</v>
      </c>
      <c r="D2954" s="96" t="s">
        <v>3041</v>
      </c>
      <c r="E2954" s="98">
        <v>452</v>
      </c>
      <c r="F2954" s="99">
        <v>0</v>
      </c>
      <c r="G2954" s="98">
        <v>452</v>
      </c>
      <c r="H2954" s="98">
        <v>3944</v>
      </c>
      <c r="I2954" s="99">
        <v>0</v>
      </c>
      <c r="J2954" s="98">
        <v>3944</v>
      </c>
      <c r="K2954" s="100">
        <v>0.11459999999999999</v>
      </c>
      <c r="M2954">
        <f t="shared" si="92"/>
        <v>0</v>
      </c>
      <c r="N2954">
        <f t="shared" si="93"/>
        <v>0</v>
      </c>
    </row>
    <row r="2955" spans="1:14" x14ac:dyDescent="0.2">
      <c r="A2955" s="96">
        <v>440024</v>
      </c>
      <c r="B2955" s="97" t="s">
        <v>168</v>
      </c>
      <c r="C2955" s="97" t="s">
        <v>162</v>
      </c>
      <c r="D2955" s="96" t="s">
        <v>3042</v>
      </c>
      <c r="E2955" s="98">
        <v>125</v>
      </c>
      <c r="F2955" s="99">
        <v>0</v>
      </c>
      <c r="G2955" s="98">
        <v>125</v>
      </c>
      <c r="H2955" s="98">
        <v>1286</v>
      </c>
      <c r="I2955" s="99">
        <v>0</v>
      </c>
      <c r="J2955" s="98">
        <v>1286</v>
      </c>
      <c r="K2955" s="100">
        <v>9.7199999999999995E-2</v>
      </c>
      <c r="M2955">
        <f t="shared" si="92"/>
        <v>0</v>
      </c>
      <c r="N2955">
        <f t="shared" si="93"/>
        <v>0</v>
      </c>
    </row>
    <row r="2956" spans="1:14" x14ac:dyDescent="0.2">
      <c r="A2956" s="96">
        <v>440025</v>
      </c>
      <c r="B2956" s="97" t="s">
        <v>360</v>
      </c>
      <c r="C2956" s="97" t="s">
        <v>162</v>
      </c>
      <c r="D2956" s="96" t="s">
        <v>3043</v>
      </c>
      <c r="E2956" s="98">
        <v>984</v>
      </c>
      <c r="F2956" s="99">
        <v>12</v>
      </c>
      <c r="G2956" s="98">
        <v>996</v>
      </c>
      <c r="H2956" s="98">
        <v>12012</v>
      </c>
      <c r="I2956" s="99">
        <v>324</v>
      </c>
      <c r="J2956" s="98">
        <v>12336</v>
      </c>
      <c r="K2956" s="100">
        <v>8.0740000000000006E-2</v>
      </c>
      <c r="M2956">
        <f t="shared" si="92"/>
        <v>1.2048192771084338E-2</v>
      </c>
      <c r="N2956">
        <f t="shared" si="93"/>
        <v>2.6264591439688716E-2</v>
      </c>
    </row>
    <row r="2957" spans="1:14" x14ac:dyDescent="0.2">
      <c r="A2957" s="96">
        <v>440029</v>
      </c>
      <c r="B2957" s="97" t="s">
        <v>360</v>
      </c>
      <c r="C2957" s="97" t="s">
        <v>162</v>
      </c>
      <c r="D2957" s="96" t="s">
        <v>3044</v>
      </c>
      <c r="E2957" s="98">
        <v>593</v>
      </c>
      <c r="F2957" s="99">
        <v>0</v>
      </c>
      <c r="G2957" s="98">
        <v>593</v>
      </c>
      <c r="H2957" s="98">
        <v>15175</v>
      </c>
      <c r="I2957" s="99">
        <v>0</v>
      </c>
      <c r="J2957" s="98">
        <v>15175</v>
      </c>
      <c r="K2957" s="100">
        <v>3.9079999999999997E-2</v>
      </c>
      <c r="M2957">
        <f t="shared" si="92"/>
        <v>0</v>
      </c>
      <c r="N2957">
        <f t="shared" si="93"/>
        <v>0</v>
      </c>
    </row>
    <row r="2958" spans="1:14" x14ac:dyDescent="0.2">
      <c r="A2958" s="96">
        <v>440030</v>
      </c>
      <c r="B2958" s="97" t="s">
        <v>360</v>
      </c>
      <c r="C2958" s="97" t="s">
        <v>162</v>
      </c>
      <c r="D2958" s="96" t="s">
        <v>3045</v>
      </c>
      <c r="E2958" s="98">
        <v>1570</v>
      </c>
      <c r="F2958" s="99">
        <v>0</v>
      </c>
      <c r="G2958" s="98">
        <v>1570</v>
      </c>
      <c r="H2958" s="98">
        <v>15984</v>
      </c>
      <c r="I2958" s="99">
        <v>0</v>
      </c>
      <c r="J2958" s="98">
        <v>15984</v>
      </c>
      <c r="K2958" s="100">
        <v>9.8220000000000002E-2</v>
      </c>
      <c r="M2958">
        <f t="shared" si="92"/>
        <v>0</v>
      </c>
      <c r="N2958">
        <f t="shared" si="93"/>
        <v>0</v>
      </c>
    </row>
    <row r="2959" spans="1:14" x14ac:dyDescent="0.2">
      <c r="A2959" s="96">
        <v>440031</v>
      </c>
      <c r="B2959" s="97" t="s">
        <v>360</v>
      </c>
      <c r="C2959" s="97" t="s">
        <v>162</v>
      </c>
      <c r="D2959" s="96" t="s">
        <v>3046</v>
      </c>
      <c r="E2959" s="98">
        <v>752</v>
      </c>
      <c r="F2959" s="99">
        <v>181</v>
      </c>
      <c r="G2959" s="98">
        <v>933</v>
      </c>
      <c r="H2959" s="98">
        <v>6572</v>
      </c>
      <c r="I2959" s="99">
        <v>1572</v>
      </c>
      <c r="J2959" s="98">
        <v>8144</v>
      </c>
      <c r="K2959" s="100">
        <v>0.11456</v>
      </c>
      <c r="M2959">
        <f t="shared" si="92"/>
        <v>0.19399785637727759</v>
      </c>
      <c r="N2959">
        <f t="shared" si="93"/>
        <v>0.19302554027504912</v>
      </c>
    </row>
    <row r="2960" spans="1:14" x14ac:dyDescent="0.2">
      <c r="A2960" s="96">
        <v>440032</v>
      </c>
      <c r="B2960" s="97" t="s">
        <v>360</v>
      </c>
      <c r="C2960" s="97" t="s">
        <v>162</v>
      </c>
      <c r="D2960" s="96" t="s">
        <v>3047</v>
      </c>
      <c r="E2960" s="98">
        <v>475</v>
      </c>
      <c r="F2960" s="99">
        <v>0</v>
      </c>
      <c r="G2960" s="98">
        <v>475</v>
      </c>
      <c r="H2960" s="98">
        <v>2567</v>
      </c>
      <c r="I2960" s="99">
        <v>0</v>
      </c>
      <c r="J2960" s="98">
        <v>2567</v>
      </c>
      <c r="K2960" s="100">
        <v>0.18504000000000001</v>
      </c>
      <c r="M2960">
        <f t="shared" si="92"/>
        <v>0</v>
      </c>
      <c r="N2960">
        <f t="shared" si="93"/>
        <v>0</v>
      </c>
    </row>
    <row r="2961" spans="1:14" x14ac:dyDescent="0.2">
      <c r="A2961" s="96">
        <v>440033</v>
      </c>
      <c r="B2961" s="97" t="s">
        <v>360</v>
      </c>
      <c r="C2961" s="97" t="s">
        <v>162</v>
      </c>
      <c r="D2961" s="96" t="s">
        <v>3048</v>
      </c>
      <c r="E2961" s="98">
        <v>917</v>
      </c>
      <c r="F2961" s="99">
        <v>0</v>
      </c>
      <c r="G2961" s="98">
        <v>917</v>
      </c>
      <c r="H2961" s="98">
        <v>7465</v>
      </c>
      <c r="I2961" s="99">
        <v>0</v>
      </c>
      <c r="J2961" s="98">
        <v>7465</v>
      </c>
      <c r="K2961" s="100">
        <v>0.12284</v>
      </c>
      <c r="M2961">
        <f t="shared" si="92"/>
        <v>0</v>
      </c>
      <c r="N2961">
        <f t="shared" si="93"/>
        <v>0</v>
      </c>
    </row>
    <row r="2962" spans="1:14" x14ac:dyDescent="0.2">
      <c r="A2962" s="96">
        <v>440034</v>
      </c>
      <c r="B2962" s="97" t="s">
        <v>360</v>
      </c>
      <c r="C2962" s="97" t="s">
        <v>162</v>
      </c>
      <c r="D2962" s="96" t="s">
        <v>3049</v>
      </c>
      <c r="E2962" s="98">
        <v>2299</v>
      </c>
      <c r="F2962" s="99">
        <v>637</v>
      </c>
      <c r="G2962" s="98">
        <v>2936</v>
      </c>
      <c r="H2962" s="98">
        <v>28905</v>
      </c>
      <c r="I2962" s="99">
        <v>6342</v>
      </c>
      <c r="J2962" s="98">
        <v>35247</v>
      </c>
      <c r="K2962" s="100">
        <v>8.3299999999999999E-2</v>
      </c>
      <c r="M2962">
        <f t="shared" si="92"/>
        <v>0.21696185286103542</v>
      </c>
      <c r="N2962">
        <f t="shared" si="93"/>
        <v>0.17993020682611285</v>
      </c>
    </row>
    <row r="2963" spans="1:14" x14ac:dyDescent="0.2">
      <c r="A2963" s="96">
        <v>440035</v>
      </c>
      <c r="B2963" s="97" t="s">
        <v>360</v>
      </c>
      <c r="C2963" s="97" t="s">
        <v>162</v>
      </c>
      <c r="D2963" s="96" t="s">
        <v>3050</v>
      </c>
      <c r="E2963" s="98">
        <v>1569</v>
      </c>
      <c r="F2963" s="99">
        <v>0</v>
      </c>
      <c r="G2963" s="98">
        <v>1569</v>
      </c>
      <c r="H2963" s="98">
        <v>16794</v>
      </c>
      <c r="I2963" s="99">
        <v>0</v>
      </c>
      <c r="J2963" s="98">
        <v>16794</v>
      </c>
      <c r="K2963" s="100">
        <v>9.3429999999999999E-2</v>
      </c>
      <c r="M2963">
        <f t="shared" si="92"/>
        <v>0</v>
      </c>
      <c r="N2963">
        <f t="shared" si="93"/>
        <v>0</v>
      </c>
    </row>
    <row r="2964" spans="1:14" x14ac:dyDescent="0.2">
      <c r="A2964" s="96">
        <v>440039</v>
      </c>
      <c r="B2964" s="97" t="s">
        <v>360</v>
      </c>
      <c r="C2964" s="97" t="s">
        <v>162</v>
      </c>
      <c r="D2964" s="96" t="s">
        <v>3051</v>
      </c>
      <c r="E2964" s="98">
        <v>5420</v>
      </c>
      <c r="F2964" s="99">
        <v>775</v>
      </c>
      <c r="G2964" s="98">
        <v>6195</v>
      </c>
      <c r="H2964" s="98">
        <v>54307</v>
      </c>
      <c r="I2964" s="99">
        <v>7347</v>
      </c>
      <c r="J2964" s="98">
        <v>61654</v>
      </c>
      <c r="K2964" s="100">
        <v>0.10048</v>
      </c>
      <c r="M2964">
        <f t="shared" si="92"/>
        <v>0.12510088781275222</v>
      </c>
      <c r="N2964">
        <f t="shared" si="93"/>
        <v>0.11916501767930709</v>
      </c>
    </row>
    <row r="2965" spans="1:14" x14ac:dyDescent="0.2">
      <c r="A2965" s="96">
        <v>440040</v>
      </c>
      <c r="B2965" s="97" t="s">
        <v>360</v>
      </c>
      <c r="C2965" s="97" t="s">
        <v>162</v>
      </c>
      <c r="D2965" s="96" t="s">
        <v>3052</v>
      </c>
      <c r="E2965" s="98">
        <v>309</v>
      </c>
      <c r="F2965" s="99">
        <v>0</v>
      </c>
      <c r="G2965" s="98">
        <v>309</v>
      </c>
      <c r="H2965" s="98">
        <v>3435</v>
      </c>
      <c r="I2965" s="99">
        <v>0</v>
      </c>
      <c r="J2965" s="98">
        <v>3435</v>
      </c>
      <c r="K2965" s="100">
        <v>8.9959999999999998E-2</v>
      </c>
      <c r="M2965">
        <f t="shared" si="92"/>
        <v>0</v>
      </c>
      <c r="N2965">
        <f t="shared" si="93"/>
        <v>0</v>
      </c>
    </row>
    <row r="2966" spans="1:14" x14ac:dyDescent="0.2">
      <c r="A2966" s="96">
        <v>440046</v>
      </c>
      <c r="B2966" s="97" t="s">
        <v>360</v>
      </c>
      <c r="C2966" s="97" t="s">
        <v>162</v>
      </c>
      <c r="D2966" s="96" t="s">
        <v>3053</v>
      </c>
      <c r="E2966" s="98">
        <v>853</v>
      </c>
      <c r="F2966" s="99">
        <v>13</v>
      </c>
      <c r="G2966" s="98">
        <v>866</v>
      </c>
      <c r="H2966" s="98">
        <v>8540</v>
      </c>
      <c r="I2966" s="99">
        <v>228</v>
      </c>
      <c r="J2966" s="98">
        <v>8768</v>
      </c>
      <c r="K2966" s="100">
        <v>9.8769999999999997E-2</v>
      </c>
      <c r="M2966">
        <f t="shared" si="92"/>
        <v>1.5011547344110854E-2</v>
      </c>
      <c r="N2966">
        <f t="shared" si="93"/>
        <v>2.6003649635036496E-2</v>
      </c>
    </row>
    <row r="2967" spans="1:14" x14ac:dyDescent="0.2">
      <c r="A2967" s="96">
        <v>440047</v>
      </c>
      <c r="B2967" s="97" t="s">
        <v>360</v>
      </c>
      <c r="C2967" s="97" t="s">
        <v>162</v>
      </c>
      <c r="D2967" s="96" t="s">
        <v>3054</v>
      </c>
      <c r="E2967" s="98">
        <v>120</v>
      </c>
      <c r="F2967" s="99">
        <v>0</v>
      </c>
      <c r="G2967" s="98">
        <v>120</v>
      </c>
      <c r="H2967" s="98">
        <v>1758</v>
      </c>
      <c r="I2967" s="99">
        <v>0</v>
      </c>
      <c r="J2967" s="98">
        <v>1758</v>
      </c>
      <c r="K2967" s="100">
        <v>6.8260000000000001E-2</v>
      </c>
      <c r="M2967">
        <f t="shared" si="92"/>
        <v>0</v>
      </c>
      <c r="N2967">
        <f t="shared" si="93"/>
        <v>0</v>
      </c>
    </row>
    <row r="2968" spans="1:14" x14ac:dyDescent="0.2">
      <c r="A2968" s="96">
        <v>440048</v>
      </c>
      <c r="B2968" s="97" t="s">
        <v>360</v>
      </c>
      <c r="C2968" s="97" t="s">
        <v>162</v>
      </c>
      <c r="D2968" s="96" t="s">
        <v>3055</v>
      </c>
      <c r="E2968" s="98">
        <v>8839</v>
      </c>
      <c r="F2968" s="99">
        <v>1083</v>
      </c>
      <c r="G2968" s="98">
        <v>9922</v>
      </c>
      <c r="H2968" s="98">
        <v>109734</v>
      </c>
      <c r="I2968" s="99">
        <v>7814</v>
      </c>
      <c r="J2968" s="98">
        <v>117548</v>
      </c>
      <c r="K2968" s="100">
        <v>8.4409999999999999E-2</v>
      </c>
      <c r="M2968">
        <f t="shared" si="92"/>
        <v>0.10915138077000605</v>
      </c>
      <c r="N2968">
        <f t="shared" si="93"/>
        <v>6.6474971926361995E-2</v>
      </c>
    </row>
    <row r="2969" spans="1:14" x14ac:dyDescent="0.2">
      <c r="A2969" s="96">
        <v>440049</v>
      </c>
      <c r="B2969" s="97" t="s">
        <v>193</v>
      </c>
      <c r="C2969" s="97" t="s">
        <v>162</v>
      </c>
      <c r="D2969" s="96" t="s">
        <v>3056</v>
      </c>
      <c r="E2969" s="98">
        <v>17322</v>
      </c>
      <c r="F2969" s="99">
        <v>1319</v>
      </c>
      <c r="G2969" s="98">
        <v>18641</v>
      </c>
      <c r="H2969" s="98">
        <v>132275</v>
      </c>
      <c r="I2969" s="99">
        <v>7669</v>
      </c>
      <c r="J2969" s="98">
        <v>139944</v>
      </c>
      <c r="K2969" s="100">
        <v>0.13320000000000001</v>
      </c>
      <c r="M2969">
        <f t="shared" si="92"/>
        <v>7.0758006544713273E-2</v>
      </c>
      <c r="N2969">
        <f t="shared" si="93"/>
        <v>5.480049162522152E-2</v>
      </c>
    </row>
    <row r="2970" spans="1:14" x14ac:dyDescent="0.2">
      <c r="A2970" s="96">
        <v>440050</v>
      </c>
      <c r="B2970" s="97" t="s">
        <v>828</v>
      </c>
      <c r="C2970" s="97" t="s">
        <v>162</v>
      </c>
      <c r="D2970" s="96" t="s">
        <v>3057</v>
      </c>
      <c r="E2970" s="98">
        <v>731</v>
      </c>
      <c r="F2970" s="99">
        <v>0</v>
      </c>
      <c r="G2970" s="98">
        <v>731</v>
      </c>
      <c r="H2970" s="98">
        <v>4882</v>
      </c>
      <c r="I2970" s="99">
        <v>0</v>
      </c>
      <c r="J2970" s="98">
        <v>4882</v>
      </c>
      <c r="K2970" s="100">
        <v>0.14973</v>
      </c>
      <c r="M2970">
        <f t="shared" si="92"/>
        <v>0</v>
      </c>
      <c r="N2970">
        <f t="shared" si="93"/>
        <v>0</v>
      </c>
    </row>
    <row r="2971" spans="1:14" x14ac:dyDescent="0.2">
      <c r="A2971" s="96">
        <v>440051</v>
      </c>
      <c r="B2971" s="97" t="s">
        <v>168</v>
      </c>
      <c r="C2971" s="97" t="s">
        <v>162</v>
      </c>
      <c r="D2971" s="96" t="s">
        <v>3058</v>
      </c>
      <c r="E2971" s="98">
        <v>346</v>
      </c>
      <c r="F2971" s="99">
        <v>0</v>
      </c>
      <c r="G2971" s="98">
        <v>346</v>
      </c>
      <c r="H2971" s="98">
        <v>2967</v>
      </c>
      <c r="I2971" s="99">
        <v>0</v>
      </c>
      <c r="J2971" s="98">
        <v>2967</v>
      </c>
      <c r="K2971" s="100">
        <v>0.11662</v>
      </c>
      <c r="M2971">
        <f t="shared" si="92"/>
        <v>0</v>
      </c>
      <c r="N2971">
        <f t="shared" si="93"/>
        <v>0</v>
      </c>
    </row>
    <row r="2972" spans="1:14" x14ac:dyDescent="0.2">
      <c r="A2972" s="96">
        <v>440052</v>
      </c>
      <c r="B2972" s="97" t="s">
        <v>168</v>
      </c>
      <c r="C2972" s="97" t="s">
        <v>162</v>
      </c>
      <c r="D2972" s="96" t="s">
        <v>3059</v>
      </c>
      <c r="E2972" s="98">
        <v>742</v>
      </c>
      <c r="F2972" s="99">
        <v>0</v>
      </c>
      <c r="G2972" s="98">
        <v>742</v>
      </c>
      <c r="H2972" s="98">
        <v>3912</v>
      </c>
      <c r="I2972" s="99">
        <v>0</v>
      </c>
      <c r="J2972" s="98">
        <v>3912</v>
      </c>
      <c r="K2972" s="100">
        <v>0.18967000000000001</v>
      </c>
      <c r="M2972">
        <f t="shared" si="92"/>
        <v>0</v>
      </c>
      <c r="N2972">
        <f t="shared" si="93"/>
        <v>0</v>
      </c>
    </row>
    <row r="2973" spans="1:14" x14ac:dyDescent="0.2">
      <c r="A2973" s="96">
        <v>440053</v>
      </c>
      <c r="B2973" s="97" t="s">
        <v>360</v>
      </c>
      <c r="C2973" s="97" t="s">
        <v>162</v>
      </c>
      <c r="D2973" s="96" t="s">
        <v>3060</v>
      </c>
      <c r="E2973" s="98">
        <v>2054</v>
      </c>
      <c r="F2973" s="99">
        <v>81</v>
      </c>
      <c r="G2973" s="98">
        <v>2135</v>
      </c>
      <c r="H2973" s="98">
        <v>23902</v>
      </c>
      <c r="I2973" s="99">
        <v>1865</v>
      </c>
      <c r="J2973" s="98">
        <v>25767</v>
      </c>
      <c r="K2973" s="100">
        <v>8.2860000000000003E-2</v>
      </c>
      <c r="M2973">
        <f t="shared" si="92"/>
        <v>3.793911007025761E-2</v>
      </c>
      <c r="N2973">
        <f t="shared" si="93"/>
        <v>7.2379400007761871E-2</v>
      </c>
    </row>
    <row r="2974" spans="1:14" x14ac:dyDescent="0.2">
      <c r="A2974" s="96">
        <v>440054</v>
      </c>
      <c r="B2974" s="97" t="s">
        <v>360</v>
      </c>
      <c r="C2974" s="97" t="s">
        <v>162</v>
      </c>
      <c r="D2974" s="96" t="s">
        <v>3061</v>
      </c>
      <c r="E2974" s="98">
        <v>415</v>
      </c>
      <c r="F2974" s="99">
        <v>0</v>
      </c>
      <c r="G2974" s="98">
        <v>415</v>
      </c>
      <c r="H2974" s="98">
        <v>4052</v>
      </c>
      <c r="I2974" s="99">
        <v>0</v>
      </c>
      <c r="J2974" s="98">
        <v>4052</v>
      </c>
      <c r="K2974" s="100">
        <v>0.10242</v>
      </c>
      <c r="M2974">
        <f t="shared" si="92"/>
        <v>0</v>
      </c>
      <c r="N2974">
        <f t="shared" si="93"/>
        <v>0</v>
      </c>
    </row>
    <row r="2975" spans="1:14" x14ac:dyDescent="0.2">
      <c r="A2975" s="96">
        <v>440056</v>
      </c>
      <c r="B2975" s="97" t="s">
        <v>360</v>
      </c>
      <c r="C2975" s="97" t="s">
        <v>162</v>
      </c>
      <c r="D2975" s="96" t="s">
        <v>3062</v>
      </c>
      <c r="E2975" s="98">
        <v>354</v>
      </c>
      <c r="F2975" s="99">
        <v>0</v>
      </c>
      <c r="G2975" s="98">
        <v>354</v>
      </c>
      <c r="H2975" s="98">
        <v>5560</v>
      </c>
      <c r="I2975" s="99">
        <v>0</v>
      </c>
      <c r="J2975" s="98">
        <v>5560</v>
      </c>
      <c r="K2975" s="100">
        <v>6.3670000000000004E-2</v>
      </c>
      <c r="M2975">
        <f t="shared" si="92"/>
        <v>0</v>
      </c>
      <c r="N2975">
        <f t="shared" si="93"/>
        <v>0</v>
      </c>
    </row>
    <row r="2976" spans="1:14" x14ac:dyDescent="0.2">
      <c r="A2976" s="96">
        <v>440057</v>
      </c>
      <c r="B2976" s="97" t="s">
        <v>360</v>
      </c>
      <c r="C2976" s="97" t="s">
        <v>162</v>
      </c>
      <c r="D2976" s="96" t="s">
        <v>3063</v>
      </c>
      <c r="E2976" s="98">
        <v>913</v>
      </c>
      <c r="F2976" s="99">
        <v>0</v>
      </c>
      <c r="G2976" s="98">
        <v>913</v>
      </c>
      <c r="H2976" s="98">
        <v>4932</v>
      </c>
      <c r="I2976" s="99">
        <v>0</v>
      </c>
      <c r="J2976" s="98">
        <v>4932</v>
      </c>
      <c r="K2976" s="100">
        <v>0.18512000000000001</v>
      </c>
      <c r="M2976">
        <f t="shared" si="92"/>
        <v>0</v>
      </c>
      <c r="N2976">
        <f t="shared" si="93"/>
        <v>0</v>
      </c>
    </row>
    <row r="2977" spans="1:14" x14ac:dyDescent="0.2">
      <c r="A2977" s="96">
        <v>440058</v>
      </c>
      <c r="B2977" s="97" t="s">
        <v>360</v>
      </c>
      <c r="C2977" s="97" t="s">
        <v>162</v>
      </c>
      <c r="D2977" s="96" t="s">
        <v>3064</v>
      </c>
      <c r="E2977" s="98">
        <v>1356</v>
      </c>
      <c r="F2977" s="99">
        <v>0</v>
      </c>
      <c r="G2977" s="98">
        <v>1356</v>
      </c>
      <c r="H2977" s="98">
        <v>12306</v>
      </c>
      <c r="I2977" s="99">
        <v>0</v>
      </c>
      <c r="J2977" s="98">
        <v>12306</v>
      </c>
      <c r="K2977" s="100">
        <v>0.11019</v>
      </c>
      <c r="M2977">
        <f t="shared" si="92"/>
        <v>0</v>
      </c>
      <c r="N2977">
        <f t="shared" si="93"/>
        <v>0</v>
      </c>
    </row>
    <row r="2978" spans="1:14" x14ac:dyDescent="0.2">
      <c r="A2978" s="96">
        <v>440059</v>
      </c>
      <c r="B2978" s="97" t="s">
        <v>360</v>
      </c>
      <c r="C2978" s="97" t="s">
        <v>162</v>
      </c>
      <c r="D2978" s="96" t="s">
        <v>3065</v>
      </c>
      <c r="E2978" s="98">
        <v>2752</v>
      </c>
      <c r="F2978" s="99">
        <v>0</v>
      </c>
      <c r="G2978" s="98">
        <v>2752</v>
      </c>
      <c r="H2978" s="98">
        <v>29699</v>
      </c>
      <c r="I2978" s="99">
        <v>0</v>
      </c>
      <c r="J2978" s="98">
        <v>29699</v>
      </c>
      <c r="K2978" s="100">
        <v>9.2660000000000006E-2</v>
      </c>
      <c r="M2978">
        <f t="shared" si="92"/>
        <v>0</v>
      </c>
      <c r="N2978">
        <f t="shared" si="93"/>
        <v>0</v>
      </c>
    </row>
    <row r="2979" spans="1:14" x14ac:dyDescent="0.2">
      <c r="A2979" s="96">
        <v>440060</v>
      </c>
      <c r="B2979" s="97" t="s">
        <v>360</v>
      </c>
      <c r="C2979" s="97" t="s">
        <v>162</v>
      </c>
      <c r="D2979" s="96" t="s">
        <v>3066</v>
      </c>
      <c r="E2979" s="98">
        <v>51</v>
      </c>
      <c r="F2979" s="99">
        <v>0</v>
      </c>
      <c r="G2979" s="98">
        <v>51</v>
      </c>
      <c r="H2979" s="98">
        <v>1509</v>
      </c>
      <c r="I2979" s="99">
        <v>0</v>
      </c>
      <c r="J2979" s="98">
        <v>1509</v>
      </c>
      <c r="K2979" s="100">
        <v>3.3799999999999997E-2</v>
      </c>
      <c r="M2979">
        <f t="shared" si="92"/>
        <v>0</v>
      </c>
      <c r="N2979">
        <f t="shared" si="93"/>
        <v>0</v>
      </c>
    </row>
    <row r="2980" spans="1:14" x14ac:dyDescent="0.2">
      <c r="A2980" s="96">
        <v>440061</v>
      </c>
      <c r="B2980" s="97" t="s">
        <v>168</v>
      </c>
      <c r="C2980" s="97" t="s">
        <v>162</v>
      </c>
      <c r="D2980" s="96" t="s">
        <v>3067</v>
      </c>
      <c r="E2980" s="98">
        <v>425</v>
      </c>
      <c r="F2980" s="99">
        <v>0</v>
      </c>
      <c r="G2980" s="98">
        <v>425</v>
      </c>
      <c r="H2980" s="98">
        <v>5302</v>
      </c>
      <c r="I2980" s="99">
        <v>0</v>
      </c>
      <c r="J2980" s="98">
        <v>5302</v>
      </c>
      <c r="K2980" s="100">
        <v>8.0159999999999995E-2</v>
      </c>
      <c r="M2980">
        <f t="shared" si="92"/>
        <v>0</v>
      </c>
      <c r="N2980">
        <f t="shared" si="93"/>
        <v>0</v>
      </c>
    </row>
    <row r="2981" spans="1:14" x14ac:dyDescent="0.2">
      <c r="A2981" s="96">
        <v>440063</v>
      </c>
      <c r="B2981" s="97" t="s">
        <v>360</v>
      </c>
      <c r="C2981" s="97" t="s">
        <v>162</v>
      </c>
      <c r="D2981" s="96" t="s">
        <v>3068</v>
      </c>
      <c r="E2981" s="98">
        <v>6619</v>
      </c>
      <c r="F2981" s="99">
        <v>385</v>
      </c>
      <c r="G2981" s="98">
        <v>7004</v>
      </c>
      <c r="H2981" s="98">
        <v>59455</v>
      </c>
      <c r="I2981" s="99">
        <v>10450</v>
      </c>
      <c r="J2981" s="98">
        <v>69905</v>
      </c>
      <c r="K2981" s="100">
        <v>0.10019</v>
      </c>
      <c r="M2981">
        <f t="shared" si="92"/>
        <v>5.4968589377498572E-2</v>
      </c>
      <c r="N2981">
        <f t="shared" si="93"/>
        <v>0.14948859166011014</v>
      </c>
    </row>
    <row r="2982" spans="1:14" x14ac:dyDescent="0.2">
      <c r="A2982" s="96">
        <v>440064</v>
      </c>
      <c r="B2982" s="97" t="s">
        <v>360</v>
      </c>
      <c r="C2982" s="97" t="s">
        <v>162</v>
      </c>
      <c r="D2982" s="96" t="s">
        <v>3069</v>
      </c>
      <c r="E2982" s="98">
        <v>458</v>
      </c>
      <c r="F2982" s="99">
        <v>0</v>
      </c>
      <c r="G2982" s="98">
        <v>458</v>
      </c>
      <c r="H2982" s="98">
        <v>3755</v>
      </c>
      <c r="I2982" s="99">
        <v>14</v>
      </c>
      <c r="J2982" s="98">
        <v>3769</v>
      </c>
      <c r="K2982" s="100">
        <v>0.12152</v>
      </c>
      <c r="M2982">
        <f t="shared" si="92"/>
        <v>0</v>
      </c>
      <c r="N2982">
        <f t="shared" si="93"/>
        <v>3.7145131334571503E-3</v>
      </c>
    </row>
    <row r="2983" spans="1:14" x14ac:dyDescent="0.2">
      <c r="A2983" s="96">
        <v>440065</v>
      </c>
      <c r="B2983" s="97" t="s">
        <v>360</v>
      </c>
      <c r="C2983" s="97" t="s">
        <v>162</v>
      </c>
      <c r="D2983" s="96" t="s">
        <v>3070</v>
      </c>
      <c r="E2983" s="98">
        <v>938</v>
      </c>
      <c r="F2983" s="99">
        <v>0</v>
      </c>
      <c r="G2983" s="98">
        <v>938</v>
      </c>
      <c r="H2983" s="98">
        <v>8769</v>
      </c>
      <c r="I2983" s="99">
        <v>0</v>
      </c>
      <c r="J2983" s="98">
        <v>8769</v>
      </c>
      <c r="K2983" s="100">
        <v>0.10697</v>
      </c>
      <c r="M2983">
        <f t="shared" si="92"/>
        <v>0</v>
      </c>
      <c r="N2983">
        <f t="shared" si="93"/>
        <v>0</v>
      </c>
    </row>
    <row r="2984" spans="1:14" x14ac:dyDescent="0.2">
      <c r="A2984" s="96">
        <v>440067</v>
      </c>
      <c r="B2984" s="97" t="s">
        <v>168</v>
      </c>
      <c r="C2984" s="97" t="s">
        <v>162</v>
      </c>
      <c r="D2984" s="96" t="s">
        <v>3071</v>
      </c>
      <c r="E2984" s="98">
        <v>762</v>
      </c>
      <c r="F2984" s="99">
        <v>0</v>
      </c>
      <c r="G2984" s="98">
        <v>762</v>
      </c>
      <c r="H2984" s="98">
        <v>5094</v>
      </c>
      <c r="I2984" s="99">
        <v>75</v>
      </c>
      <c r="J2984" s="98">
        <v>5169</v>
      </c>
      <c r="K2984" s="100">
        <v>0.14742</v>
      </c>
      <c r="M2984">
        <f t="shared" si="92"/>
        <v>0</v>
      </c>
      <c r="N2984">
        <f t="shared" si="93"/>
        <v>1.4509576320371444E-2</v>
      </c>
    </row>
    <row r="2985" spans="1:14" x14ac:dyDescent="0.2">
      <c r="A2985" s="96">
        <v>440068</v>
      </c>
      <c r="B2985" s="97" t="s">
        <v>360</v>
      </c>
      <c r="C2985" s="97" t="s">
        <v>162</v>
      </c>
      <c r="D2985" s="96" t="s">
        <v>1048</v>
      </c>
      <c r="E2985" s="98">
        <v>409</v>
      </c>
      <c r="F2985" s="99">
        <v>0</v>
      </c>
      <c r="G2985" s="98">
        <v>409</v>
      </c>
      <c r="H2985" s="98">
        <v>4799</v>
      </c>
      <c r="I2985" s="99">
        <v>119</v>
      </c>
      <c r="J2985" s="98">
        <v>4918</v>
      </c>
      <c r="K2985" s="100">
        <v>8.3159999999999998E-2</v>
      </c>
      <c r="M2985">
        <f t="shared" si="92"/>
        <v>0</v>
      </c>
      <c r="N2985">
        <f t="shared" si="93"/>
        <v>2.4196827978853194E-2</v>
      </c>
    </row>
    <row r="2986" spans="1:14" x14ac:dyDescent="0.2">
      <c r="A2986" s="96">
        <v>440070</v>
      </c>
      <c r="B2986" s="97" t="s">
        <v>360</v>
      </c>
      <c r="C2986" s="97" t="s">
        <v>162</v>
      </c>
      <c r="D2986" s="96" t="s">
        <v>3072</v>
      </c>
      <c r="E2986" s="98">
        <v>231</v>
      </c>
      <c r="F2986" s="99">
        <v>0</v>
      </c>
      <c r="G2986" s="98">
        <v>231</v>
      </c>
      <c r="H2986" s="98">
        <v>3065</v>
      </c>
      <c r="I2986" s="99">
        <v>0</v>
      </c>
      <c r="J2986" s="98">
        <v>3065</v>
      </c>
      <c r="K2986" s="100">
        <v>7.5370000000000006E-2</v>
      </c>
      <c r="M2986">
        <f t="shared" si="92"/>
        <v>0</v>
      </c>
      <c r="N2986">
        <f t="shared" si="93"/>
        <v>0</v>
      </c>
    </row>
    <row r="2987" spans="1:14" x14ac:dyDescent="0.2">
      <c r="A2987" s="96">
        <v>440072</v>
      </c>
      <c r="B2987" s="97" t="s">
        <v>168</v>
      </c>
      <c r="C2987" s="97" t="s">
        <v>162</v>
      </c>
      <c r="D2987" s="96" t="s">
        <v>3073</v>
      </c>
      <c r="E2987" s="98">
        <v>1433</v>
      </c>
      <c r="F2987" s="99">
        <v>0</v>
      </c>
      <c r="G2987" s="98">
        <v>1433</v>
      </c>
      <c r="H2987" s="98">
        <v>11158</v>
      </c>
      <c r="I2987" s="99">
        <v>0</v>
      </c>
      <c r="J2987" s="98">
        <v>11158</v>
      </c>
      <c r="K2987" s="100">
        <v>0.12842999999999999</v>
      </c>
      <c r="M2987">
        <f t="shared" si="92"/>
        <v>0</v>
      </c>
      <c r="N2987">
        <f t="shared" si="93"/>
        <v>0</v>
      </c>
    </row>
    <row r="2988" spans="1:14" x14ac:dyDescent="0.2">
      <c r="A2988" s="96">
        <v>440073</v>
      </c>
      <c r="B2988" s="97" t="s">
        <v>360</v>
      </c>
      <c r="C2988" s="97" t="s">
        <v>162</v>
      </c>
      <c r="D2988" s="96" t="s">
        <v>3074</v>
      </c>
      <c r="E2988" s="98">
        <v>2703</v>
      </c>
      <c r="F2988" s="99">
        <v>0</v>
      </c>
      <c r="G2988" s="98">
        <v>2703</v>
      </c>
      <c r="H2988" s="98">
        <v>29604</v>
      </c>
      <c r="I2988" s="99">
        <v>0</v>
      </c>
      <c r="J2988" s="98">
        <v>29604</v>
      </c>
      <c r="K2988" s="100">
        <v>9.1310000000000002E-2</v>
      </c>
      <c r="M2988">
        <f t="shared" si="92"/>
        <v>0</v>
      </c>
      <c r="N2988">
        <f t="shared" si="93"/>
        <v>0</v>
      </c>
    </row>
    <row r="2989" spans="1:14" x14ac:dyDescent="0.2">
      <c r="A2989" s="96">
        <v>440081</v>
      </c>
      <c r="B2989" s="97" t="s">
        <v>360</v>
      </c>
      <c r="C2989" s="97" t="s">
        <v>162</v>
      </c>
      <c r="D2989" s="96" t="s">
        <v>3075</v>
      </c>
      <c r="E2989" s="98">
        <v>224</v>
      </c>
      <c r="F2989" s="99">
        <v>124</v>
      </c>
      <c r="G2989" s="98">
        <v>348</v>
      </c>
      <c r="H2989" s="98">
        <v>3762</v>
      </c>
      <c r="I2989" s="99">
        <v>1038</v>
      </c>
      <c r="J2989" s="98">
        <v>4800</v>
      </c>
      <c r="K2989" s="100">
        <v>7.2499999999999995E-2</v>
      </c>
      <c r="M2989">
        <f t="shared" si="92"/>
        <v>0.35632183908045978</v>
      </c>
      <c r="N2989">
        <f t="shared" si="93"/>
        <v>0.21625</v>
      </c>
    </row>
    <row r="2990" spans="1:14" x14ac:dyDescent="0.2">
      <c r="A2990" s="96">
        <v>440082</v>
      </c>
      <c r="B2990" s="97" t="s">
        <v>360</v>
      </c>
      <c r="C2990" s="97" t="s">
        <v>162</v>
      </c>
      <c r="D2990" s="96" t="s">
        <v>3076</v>
      </c>
      <c r="E2990" s="98">
        <v>3319</v>
      </c>
      <c r="F2990" s="99">
        <v>197</v>
      </c>
      <c r="G2990" s="98">
        <v>3516</v>
      </c>
      <c r="H2990" s="98">
        <v>57943</v>
      </c>
      <c r="I2990" s="99">
        <v>6605</v>
      </c>
      <c r="J2990" s="98">
        <v>64548</v>
      </c>
      <c r="K2990" s="100">
        <v>5.4469999999999998E-2</v>
      </c>
      <c r="M2990">
        <f t="shared" si="92"/>
        <v>5.6029579067121728E-2</v>
      </c>
      <c r="N2990">
        <f t="shared" si="93"/>
        <v>0.10232695048645969</v>
      </c>
    </row>
    <row r="2991" spans="1:14" x14ac:dyDescent="0.2">
      <c r="A2991" s="96">
        <v>440083</v>
      </c>
      <c r="B2991" s="97" t="s">
        <v>360</v>
      </c>
      <c r="C2991" s="97" t="s">
        <v>162</v>
      </c>
      <c r="D2991" s="96" t="s">
        <v>3077</v>
      </c>
      <c r="E2991" s="98">
        <v>1560</v>
      </c>
      <c r="F2991" s="99">
        <v>0</v>
      </c>
      <c r="G2991" s="98">
        <v>1560</v>
      </c>
      <c r="H2991" s="98">
        <v>6317</v>
      </c>
      <c r="I2991" s="99">
        <v>0</v>
      </c>
      <c r="J2991" s="98">
        <v>6317</v>
      </c>
      <c r="K2991" s="100">
        <v>0.24695</v>
      </c>
      <c r="M2991">
        <f t="shared" si="92"/>
        <v>0</v>
      </c>
      <c r="N2991">
        <f t="shared" si="93"/>
        <v>0</v>
      </c>
    </row>
    <row r="2992" spans="1:14" x14ac:dyDescent="0.2">
      <c r="A2992" s="96">
        <v>440084</v>
      </c>
      <c r="B2992" s="97" t="s">
        <v>360</v>
      </c>
      <c r="C2992" s="97" t="s">
        <v>162</v>
      </c>
      <c r="D2992" s="96" t="s">
        <v>3078</v>
      </c>
      <c r="E2992" s="98">
        <v>682</v>
      </c>
      <c r="F2992" s="99">
        <v>83</v>
      </c>
      <c r="G2992" s="98">
        <v>765</v>
      </c>
      <c r="H2992" s="98">
        <v>6192</v>
      </c>
      <c r="I2992" s="99">
        <v>1076</v>
      </c>
      <c r="J2992" s="98">
        <v>7268</v>
      </c>
      <c r="K2992" s="100">
        <v>0.10526000000000001</v>
      </c>
      <c r="M2992">
        <f t="shared" si="92"/>
        <v>0.10849673202614379</v>
      </c>
      <c r="N2992">
        <f t="shared" si="93"/>
        <v>0.14804623004953218</v>
      </c>
    </row>
    <row r="2993" spans="1:14" x14ac:dyDescent="0.2">
      <c r="A2993" s="96">
        <v>440091</v>
      </c>
      <c r="B2993" s="97" t="s">
        <v>360</v>
      </c>
      <c r="C2993" s="97" t="s">
        <v>162</v>
      </c>
      <c r="D2993" s="96" t="s">
        <v>3079</v>
      </c>
      <c r="E2993" s="98">
        <v>2686</v>
      </c>
      <c r="F2993" s="99">
        <v>260</v>
      </c>
      <c r="G2993" s="98">
        <v>2946</v>
      </c>
      <c r="H2993" s="98">
        <v>67388</v>
      </c>
      <c r="I2993" s="99">
        <v>5298</v>
      </c>
      <c r="J2993" s="98">
        <v>72686</v>
      </c>
      <c r="K2993" s="100">
        <v>4.0529999999999997E-2</v>
      </c>
      <c r="M2993">
        <f t="shared" si="92"/>
        <v>8.8255261371350979E-2</v>
      </c>
      <c r="N2993">
        <f t="shared" si="93"/>
        <v>7.2888864430564346E-2</v>
      </c>
    </row>
    <row r="2994" spans="1:14" x14ac:dyDescent="0.2">
      <c r="A2994" s="96">
        <v>440102</v>
      </c>
      <c r="B2994" s="97" t="s">
        <v>360</v>
      </c>
      <c r="C2994" s="97" t="s">
        <v>162</v>
      </c>
      <c r="D2994" s="96" t="s">
        <v>2460</v>
      </c>
      <c r="E2994" s="98">
        <v>259</v>
      </c>
      <c r="F2994" s="99">
        <v>0</v>
      </c>
      <c r="G2994" s="98">
        <v>259</v>
      </c>
      <c r="H2994" s="98">
        <v>3012</v>
      </c>
      <c r="I2994" s="99">
        <v>0</v>
      </c>
      <c r="J2994" s="98">
        <v>3012</v>
      </c>
      <c r="K2994" s="100">
        <v>8.5989999999999997E-2</v>
      </c>
      <c r="M2994">
        <f t="shared" si="92"/>
        <v>0</v>
      </c>
      <c r="N2994">
        <f t="shared" si="93"/>
        <v>0</v>
      </c>
    </row>
    <row r="2995" spans="1:14" x14ac:dyDescent="0.2">
      <c r="A2995" s="96">
        <v>440104</v>
      </c>
      <c r="B2995" s="97" t="s">
        <v>360</v>
      </c>
      <c r="C2995" s="97" t="s">
        <v>162</v>
      </c>
      <c r="D2995" s="96" t="s">
        <v>3080</v>
      </c>
      <c r="E2995" s="98">
        <v>4175</v>
      </c>
      <c r="F2995" s="99">
        <v>467</v>
      </c>
      <c r="G2995" s="98">
        <v>4642</v>
      </c>
      <c r="H2995" s="98">
        <v>43675</v>
      </c>
      <c r="I2995" s="99">
        <v>4879</v>
      </c>
      <c r="J2995" s="98">
        <v>48554</v>
      </c>
      <c r="K2995" s="100">
        <v>9.5600000000000004E-2</v>
      </c>
      <c r="M2995">
        <f t="shared" si="92"/>
        <v>0.1006031882809134</v>
      </c>
      <c r="N2995">
        <f t="shared" si="93"/>
        <v>0.10048605676154385</v>
      </c>
    </row>
    <row r="2996" spans="1:14" x14ac:dyDescent="0.2">
      <c r="A2996" s="96">
        <v>440105</v>
      </c>
      <c r="B2996" s="97" t="s">
        <v>360</v>
      </c>
      <c r="C2996" s="97" t="s">
        <v>162</v>
      </c>
      <c r="D2996" s="96" t="s">
        <v>3081</v>
      </c>
      <c r="E2996" s="98">
        <v>7</v>
      </c>
      <c r="F2996" s="99">
        <v>0</v>
      </c>
      <c r="G2996" s="98">
        <v>7</v>
      </c>
      <c r="H2996" s="98">
        <v>173</v>
      </c>
      <c r="I2996" s="99">
        <v>0</v>
      </c>
      <c r="J2996" s="98">
        <v>173</v>
      </c>
      <c r="K2996" s="100">
        <v>4.0460000000000003E-2</v>
      </c>
      <c r="M2996">
        <f t="shared" si="92"/>
        <v>0</v>
      </c>
      <c r="N2996">
        <f t="shared" si="93"/>
        <v>0</v>
      </c>
    </row>
    <row r="2997" spans="1:14" x14ac:dyDescent="0.2">
      <c r="A2997" s="96">
        <v>440109</v>
      </c>
      <c r="B2997" s="97" t="s">
        <v>360</v>
      </c>
      <c r="C2997" s="97" t="s">
        <v>162</v>
      </c>
      <c r="D2997" s="96" t="s">
        <v>3082</v>
      </c>
      <c r="E2997" s="98">
        <v>444</v>
      </c>
      <c r="F2997" s="99">
        <v>0</v>
      </c>
      <c r="G2997" s="98">
        <v>444</v>
      </c>
      <c r="H2997" s="98">
        <v>3596</v>
      </c>
      <c r="I2997" s="99">
        <v>0</v>
      </c>
      <c r="J2997" s="98">
        <v>3596</v>
      </c>
      <c r="K2997" s="100">
        <v>0.12347</v>
      </c>
      <c r="M2997">
        <f t="shared" si="92"/>
        <v>0</v>
      </c>
      <c r="N2997">
        <f t="shared" si="93"/>
        <v>0</v>
      </c>
    </row>
    <row r="2998" spans="1:14" x14ac:dyDescent="0.2">
      <c r="A2998" s="96">
        <v>440110</v>
      </c>
      <c r="B2998" s="97" t="s">
        <v>360</v>
      </c>
      <c r="C2998" s="97" t="s">
        <v>162</v>
      </c>
      <c r="D2998" s="96" t="s">
        <v>3083</v>
      </c>
      <c r="E2998" s="98">
        <v>248</v>
      </c>
      <c r="F2998" s="99">
        <v>94</v>
      </c>
      <c r="G2998" s="98">
        <v>342</v>
      </c>
      <c r="H2998" s="98">
        <v>3239</v>
      </c>
      <c r="I2998" s="99">
        <v>908</v>
      </c>
      <c r="J2998" s="98">
        <v>4147</v>
      </c>
      <c r="K2998" s="100">
        <v>8.2470000000000002E-2</v>
      </c>
      <c r="M2998">
        <f t="shared" si="92"/>
        <v>0.27485380116959063</v>
      </c>
      <c r="N2998">
        <f t="shared" si="93"/>
        <v>0.21895346033277069</v>
      </c>
    </row>
    <row r="2999" spans="1:14" x14ac:dyDescent="0.2">
      <c r="A2999" s="96">
        <v>440111</v>
      </c>
      <c r="B2999" s="97" t="s">
        <v>168</v>
      </c>
      <c r="C2999" s="97" t="s">
        <v>162</v>
      </c>
      <c r="D2999" s="96" t="s">
        <v>3084</v>
      </c>
      <c r="E2999" s="98">
        <v>728</v>
      </c>
      <c r="F2999" s="99">
        <v>171</v>
      </c>
      <c r="G2999" s="98">
        <v>899</v>
      </c>
      <c r="H2999" s="98">
        <v>2435</v>
      </c>
      <c r="I2999" s="99">
        <v>483</v>
      </c>
      <c r="J2999" s="98">
        <v>2918</v>
      </c>
      <c r="K2999" s="100">
        <v>0.30808999999999997</v>
      </c>
      <c r="M2999">
        <f t="shared" si="92"/>
        <v>0.19021134593993325</v>
      </c>
      <c r="N2999">
        <f t="shared" si="93"/>
        <v>0.16552433173406442</v>
      </c>
    </row>
    <row r="3000" spans="1:14" x14ac:dyDescent="0.2">
      <c r="A3000" s="96">
        <v>440115</v>
      </c>
      <c r="B3000" s="97" t="s">
        <v>360</v>
      </c>
      <c r="C3000" s="97" t="s">
        <v>162</v>
      </c>
      <c r="D3000" s="96" t="s">
        <v>3085</v>
      </c>
      <c r="E3000" s="98">
        <v>272</v>
      </c>
      <c r="F3000" s="99">
        <v>0</v>
      </c>
      <c r="G3000" s="98">
        <v>272</v>
      </c>
      <c r="H3000" s="98">
        <v>2640</v>
      </c>
      <c r="I3000" s="99">
        <v>0</v>
      </c>
      <c r="J3000" s="98">
        <v>2640</v>
      </c>
      <c r="K3000" s="100">
        <v>0.10303</v>
      </c>
      <c r="M3000">
        <f t="shared" si="92"/>
        <v>0</v>
      </c>
      <c r="N3000">
        <f t="shared" si="93"/>
        <v>0</v>
      </c>
    </row>
    <row r="3001" spans="1:14" x14ac:dyDescent="0.2">
      <c r="A3001" s="96">
        <v>440120</v>
      </c>
      <c r="B3001" s="97" t="s">
        <v>360</v>
      </c>
      <c r="C3001" s="97" t="s">
        <v>162</v>
      </c>
      <c r="D3001" s="96" t="s">
        <v>3086</v>
      </c>
      <c r="E3001" s="98">
        <v>2713</v>
      </c>
      <c r="F3001" s="99">
        <v>0</v>
      </c>
      <c r="G3001" s="98">
        <v>2713</v>
      </c>
      <c r="H3001" s="98">
        <v>34359</v>
      </c>
      <c r="I3001" s="99">
        <v>0</v>
      </c>
      <c r="J3001" s="98">
        <v>34359</v>
      </c>
      <c r="K3001" s="100">
        <v>7.8960000000000002E-2</v>
      </c>
      <c r="M3001">
        <f t="shared" si="92"/>
        <v>0</v>
      </c>
      <c r="N3001">
        <f t="shared" si="93"/>
        <v>0</v>
      </c>
    </row>
    <row r="3002" spans="1:14" x14ac:dyDescent="0.2">
      <c r="A3002" s="96">
        <v>440125</v>
      </c>
      <c r="B3002" s="97" t="s">
        <v>360</v>
      </c>
      <c r="C3002" s="97" t="s">
        <v>162</v>
      </c>
      <c r="D3002" s="96" t="s">
        <v>3087</v>
      </c>
      <c r="E3002" s="98">
        <v>2636</v>
      </c>
      <c r="F3002" s="99">
        <v>616</v>
      </c>
      <c r="G3002" s="98">
        <v>3252</v>
      </c>
      <c r="H3002" s="98">
        <v>28998</v>
      </c>
      <c r="I3002" s="99">
        <v>9838</v>
      </c>
      <c r="J3002" s="98">
        <v>38836</v>
      </c>
      <c r="K3002" s="100">
        <v>8.3739999999999995E-2</v>
      </c>
      <c r="M3002">
        <f t="shared" si="92"/>
        <v>0.18942189421894218</v>
      </c>
      <c r="N3002">
        <f t="shared" si="93"/>
        <v>0.2533216603151715</v>
      </c>
    </row>
    <row r="3003" spans="1:14" x14ac:dyDescent="0.2">
      <c r="A3003" s="96">
        <v>440130</v>
      </c>
      <c r="B3003" s="97" t="s">
        <v>360</v>
      </c>
      <c r="C3003" s="97" t="s">
        <v>162</v>
      </c>
      <c r="D3003" s="96" t="s">
        <v>3088</v>
      </c>
      <c r="E3003" s="98">
        <v>475</v>
      </c>
      <c r="F3003" s="99">
        <v>0</v>
      </c>
      <c r="G3003" s="98">
        <v>475</v>
      </c>
      <c r="H3003" s="98">
        <v>6615</v>
      </c>
      <c r="I3003" s="99">
        <v>0</v>
      </c>
      <c r="J3003" s="98">
        <v>6615</v>
      </c>
      <c r="K3003" s="100">
        <v>7.1809999999999999E-2</v>
      </c>
      <c r="M3003">
        <f t="shared" si="92"/>
        <v>0</v>
      </c>
      <c r="N3003">
        <f t="shared" si="93"/>
        <v>0</v>
      </c>
    </row>
    <row r="3004" spans="1:14" x14ac:dyDescent="0.2">
      <c r="A3004" s="96">
        <v>440131</v>
      </c>
      <c r="B3004" s="97" t="s">
        <v>360</v>
      </c>
      <c r="C3004" s="97" t="s">
        <v>162</v>
      </c>
      <c r="D3004" s="96" t="s">
        <v>3089</v>
      </c>
      <c r="E3004" s="98">
        <v>506</v>
      </c>
      <c r="F3004" s="99">
        <v>0</v>
      </c>
      <c r="G3004" s="98">
        <v>506</v>
      </c>
      <c r="H3004" s="98">
        <v>3952</v>
      </c>
      <c r="I3004" s="99">
        <v>0</v>
      </c>
      <c r="J3004" s="98">
        <v>3952</v>
      </c>
      <c r="K3004" s="100">
        <v>0.12803999999999999</v>
      </c>
      <c r="M3004">
        <f t="shared" si="92"/>
        <v>0</v>
      </c>
      <c r="N3004">
        <f t="shared" si="93"/>
        <v>0</v>
      </c>
    </row>
    <row r="3005" spans="1:14" x14ac:dyDescent="0.2">
      <c r="A3005" s="96">
        <v>440132</v>
      </c>
      <c r="B3005" s="97" t="s">
        <v>360</v>
      </c>
      <c r="C3005" s="97" t="s">
        <v>162</v>
      </c>
      <c r="D3005" s="96" t="s">
        <v>3090</v>
      </c>
      <c r="E3005" s="98">
        <v>628</v>
      </c>
      <c r="F3005" s="99">
        <v>0</v>
      </c>
      <c r="G3005" s="98">
        <v>628</v>
      </c>
      <c r="H3005" s="98">
        <v>10806</v>
      </c>
      <c r="I3005" s="99">
        <v>0</v>
      </c>
      <c r="J3005" s="98">
        <v>10806</v>
      </c>
      <c r="K3005" s="100">
        <v>5.8119999999999998E-2</v>
      </c>
      <c r="M3005">
        <f t="shared" si="92"/>
        <v>0</v>
      </c>
      <c r="N3005">
        <f t="shared" si="93"/>
        <v>0</v>
      </c>
    </row>
    <row r="3006" spans="1:14" x14ac:dyDescent="0.2">
      <c r="A3006" s="96">
        <v>440133</v>
      </c>
      <c r="B3006" s="97" t="s">
        <v>360</v>
      </c>
      <c r="C3006" s="97" t="s">
        <v>162</v>
      </c>
      <c r="D3006" s="96" t="s">
        <v>890</v>
      </c>
      <c r="E3006" s="98">
        <v>2375</v>
      </c>
      <c r="F3006" s="99">
        <v>398</v>
      </c>
      <c r="G3006" s="98">
        <v>2773</v>
      </c>
      <c r="H3006" s="98">
        <v>33472</v>
      </c>
      <c r="I3006" s="99">
        <v>9200</v>
      </c>
      <c r="J3006" s="98">
        <v>42672</v>
      </c>
      <c r="K3006" s="100">
        <v>6.4979999999999996E-2</v>
      </c>
      <c r="M3006">
        <f t="shared" si="92"/>
        <v>0.143526866209881</v>
      </c>
      <c r="N3006">
        <f t="shared" si="93"/>
        <v>0.21559805024371953</v>
      </c>
    </row>
    <row r="3007" spans="1:14" x14ac:dyDescent="0.2">
      <c r="A3007" s="96">
        <v>440135</v>
      </c>
      <c r="B3007" s="97" t="s">
        <v>828</v>
      </c>
      <c r="C3007" s="97" t="s">
        <v>162</v>
      </c>
      <c r="D3007" s="96" t="s">
        <v>3091</v>
      </c>
      <c r="E3007" s="98">
        <v>90</v>
      </c>
      <c r="F3007" s="99">
        <v>0</v>
      </c>
      <c r="G3007" s="98">
        <v>90</v>
      </c>
      <c r="H3007" s="98">
        <v>345</v>
      </c>
      <c r="I3007" s="99">
        <v>0</v>
      </c>
      <c r="J3007" s="98">
        <v>345</v>
      </c>
      <c r="K3007" s="100">
        <v>0.26086999999999999</v>
      </c>
      <c r="M3007">
        <f t="shared" si="92"/>
        <v>0</v>
      </c>
      <c r="N3007">
        <f t="shared" si="93"/>
        <v>0</v>
      </c>
    </row>
    <row r="3008" spans="1:14" x14ac:dyDescent="0.2">
      <c r="A3008" s="96">
        <v>440137</v>
      </c>
      <c r="B3008" s="97" t="s">
        <v>168</v>
      </c>
      <c r="C3008" s="97" t="s">
        <v>162</v>
      </c>
      <c r="D3008" s="96" t="s">
        <v>3092</v>
      </c>
      <c r="E3008" s="98">
        <v>429</v>
      </c>
      <c r="F3008" s="99">
        <v>0</v>
      </c>
      <c r="G3008" s="98">
        <v>429</v>
      </c>
      <c r="H3008" s="98">
        <v>4287</v>
      </c>
      <c r="I3008" s="99">
        <v>0</v>
      </c>
      <c r="J3008" s="98">
        <v>4287</v>
      </c>
      <c r="K3008" s="100">
        <v>0.10007000000000001</v>
      </c>
      <c r="M3008">
        <f t="shared" si="92"/>
        <v>0</v>
      </c>
      <c r="N3008">
        <f t="shared" si="93"/>
        <v>0</v>
      </c>
    </row>
    <row r="3009" spans="1:14" x14ac:dyDescent="0.2">
      <c r="A3009" s="96">
        <v>440141</v>
      </c>
      <c r="B3009" s="97" t="s">
        <v>360</v>
      </c>
      <c r="C3009" s="97" t="s">
        <v>162</v>
      </c>
      <c r="D3009" s="96" t="s">
        <v>3093</v>
      </c>
      <c r="E3009" s="98">
        <v>427</v>
      </c>
      <c r="F3009" s="99">
        <v>0</v>
      </c>
      <c r="G3009" s="98">
        <v>427</v>
      </c>
      <c r="H3009" s="98">
        <v>1988</v>
      </c>
      <c r="I3009" s="99">
        <v>0</v>
      </c>
      <c r="J3009" s="98">
        <v>1988</v>
      </c>
      <c r="K3009" s="100">
        <v>0.21479000000000001</v>
      </c>
      <c r="M3009">
        <f t="shared" si="92"/>
        <v>0</v>
      </c>
      <c r="N3009">
        <f t="shared" si="93"/>
        <v>0</v>
      </c>
    </row>
    <row r="3010" spans="1:14" x14ac:dyDescent="0.2">
      <c r="A3010" s="96">
        <v>440144</v>
      </c>
      <c r="B3010" s="97" t="s">
        <v>168</v>
      </c>
      <c r="C3010" s="97" t="s">
        <v>162</v>
      </c>
      <c r="D3010" s="96" t="s">
        <v>3094</v>
      </c>
      <c r="E3010" s="98">
        <v>1120</v>
      </c>
      <c r="F3010" s="99">
        <v>0</v>
      </c>
      <c r="G3010" s="98">
        <v>1120</v>
      </c>
      <c r="H3010" s="98">
        <v>13957</v>
      </c>
      <c r="I3010" s="99">
        <v>0</v>
      </c>
      <c r="J3010" s="98">
        <v>13957</v>
      </c>
      <c r="K3010" s="100">
        <v>8.0250000000000002E-2</v>
      </c>
      <c r="M3010">
        <f t="shared" si="92"/>
        <v>0</v>
      </c>
      <c r="N3010">
        <f t="shared" si="93"/>
        <v>0</v>
      </c>
    </row>
    <row r="3011" spans="1:14" x14ac:dyDescent="0.2">
      <c r="A3011" s="96">
        <v>440148</v>
      </c>
      <c r="B3011" s="97" t="s">
        <v>360</v>
      </c>
      <c r="C3011" s="97" t="s">
        <v>162</v>
      </c>
      <c r="D3011" s="96" t="s">
        <v>3095</v>
      </c>
      <c r="E3011" s="98">
        <v>388</v>
      </c>
      <c r="F3011" s="99">
        <v>0</v>
      </c>
      <c r="G3011" s="98">
        <v>388</v>
      </c>
      <c r="H3011" s="98">
        <v>3095</v>
      </c>
      <c r="I3011" s="99">
        <v>0</v>
      </c>
      <c r="J3011" s="98">
        <v>3095</v>
      </c>
      <c r="K3011" s="100">
        <v>0.12536</v>
      </c>
      <c r="M3011">
        <f t="shared" si="92"/>
        <v>0</v>
      </c>
      <c r="N3011">
        <f t="shared" si="93"/>
        <v>0</v>
      </c>
    </row>
    <row r="3012" spans="1:14" x14ac:dyDescent="0.2">
      <c r="A3012" s="96">
        <v>440150</v>
      </c>
      <c r="B3012" s="97" t="s">
        <v>360</v>
      </c>
      <c r="C3012" s="97" t="s">
        <v>162</v>
      </c>
      <c r="D3012" s="96" t="s">
        <v>359</v>
      </c>
      <c r="E3012" s="98">
        <v>1284</v>
      </c>
      <c r="F3012" s="99">
        <v>4</v>
      </c>
      <c r="G3012" s="98">
        <v>1288</v>
      </c>
      <c r="H3012" s="98">
        <v>17929</v>
      </c>
      <c r="I3012" s="99">
        <v>559</v>
      </c>
      <c r="J3012" s="98">
        <v>18488</v>
      </c>
      <c r="K3012" s="100">
        <v>6.9669999999999996E-2</v>
      </c>
      <c r="M3012">
        <f t="shared" ref="M3012:M3075" si="94">F3012/G3012</f>
        <v>3.105590062111801E-3</v>
      </c>
      <c r="N3012">
        <f t="shared" ref="N3012:N3075" si="95">I3012/J3012</f>
        <v>3.0235828645607962E-2</v>
      </c>
    </row>
    <row r="3013" spans="1:14" x14ac:dyDescent="0.2">
      <c r="A3013" s="96">
        <v>440151</v>
      </c>
      <c r="B3013" s="97" t="s">
        <v>360</v>
      </c>
      <c r="C3013" s="97" t="s">
        <v>162</v>
      </c>
      <c r="D3013" s="96" t="s">
        <v>3096</v>
      </c>
      <c r="E3013" s="98">
        <v>957</v>
      </c>
      <c r="F3013" s="99">
        <v>7</v>
      </c>
      <c r="G3013" s="98">
        <v>964</v>
      </c>
      <c r="H3013" s="98">
        <v>7960</v>
      </c>
      <c r="I3013" s="99">
        <v>118</v>
      </c>
      <c r="J3013" s="98">
        <v>8078</v>
      </c>
      <c r="K3013" s="100">
        <v>0.11934</v>
      </c>
      <c r="M3013">
        <f t="shared" si="94"/>
        <v>7.261410788381743E-3</v>
      </c>
      <c r="N3013">
        <f t="shared" si="95"/>
        <v>1.4607576132706116E-2</v>
      </c>
    </row>
    <row r="3014" spans="1:14" x14ac:dyDescent="0.2">
      <c r="A3014" s="96">
        <v>440152</v>
      </c>
      <c r="B3014" s="97" t="s">
        <v>360</v>
      </c>
      <c r="C3014" s="97" t="s">
        <v>162</v>
      </c>
      <c r="D3014" s="96" t="s">
        <v>3097</v>
      </c>
      <c r="E3014" s="98">
        <v>3266</v>
      </c>
      <c r="F3014" s="99">
        <v>467</v>
      </c>
      <c r="G3014" s="98">
        <v>3733</v>
      </c>
      <c r="H3014" s="98">
        <v>12485</v>
      </c>
      <c r="I3014" s="99">
        <v>1975</v>
      </c>
      <c r="J3014" s="98">
        <v>14460</v>
      </c>
      <c r="K3014" s="100">
        <v>0.25816</v>
      </c>
      <c r="M3014">
        <f t="shared" si="94"/>
        <v>0.12510045539780337</v>
      </c>
      <c r="N3014">
        <f t="shared" si="95"/>
        <v>0.13658367911479943</v>
      </c>
    </row>
    <row r="3015" spans="1:14" x14ac:dyDescent="0.2">
      <c r="A3015" s="96">
        <v>440153</v>
      </c>
      <c r="B3015" s="97" t="s">
        <v>360</v>
      </c>
      <c r="C3015" s="97" t="s">
        <v>162</v>
      </c>
      <c r="D3015" s="96" t="s">
        <v>3098</v>
      </c>
      <c r="E3015" s="98">
        <v>496</v>
      </c>
      <c r="F3015" s="99">
        <v>0</v>
      </c>
      <c r="G3015" s="98">
        <v>496</v>
      </c>
      <c r="H3015" s="98">
        <v>2234</v>
      </c>
      <c r="I3015" s="99">
        <v>2</v>
      </c>
      <c r="J3015" s="98">
        <v>2236</v>
      </c>
      <c r="K3015" s="100">
        <v>0.22181999999999999</v>
      </c>
      <c r="M3015">
        <f t="shared" si="94"/>
        <v>0</v>
      </c>
      <c r="N3015">
        <f t="shared" si="95"/>
        <v>8.9445438282647585E-4</v>
      </c>
    </row>
    <row r="3016" spans="1:14" x14ac:dyDescent="0.2">
      <c r="A3016" s="96">
        <v>440156</v>
      </c>
      <c r="B3016" s="97" t="s">
        <v>360</v>
      </c>
      <c r="C3016" s="97" t="s">
        <v>162</v>
      </c>
      <c r="D3016" s="96" t="s">
        <v>3099</v>
      </c>
      <c r="E3016" s="98">
        <v>2809</v>
      </c>
      <c r="F3016" s="99">
        <v>32</v>
      </c>
      <c r="G3016" s="98">
        <v>2841</v>
      </c>
      <c r="H3016" s="98">
        <v>23809</v>
      </c>
      <c r="I3016" s="99">
        <v>584</v>
      </c>
      <c r="J3016" s="98">
        <v>24393</v>
      </c>
      <c r="K3016" s="100">
        <v>0.11647</v>
      </c>
      <c r="M3016">
        <f t="shared" si="94"/>
        <v>1.1263639563533967E-2</v>
      </c>
      <c r="N3016">
        <f t="shared" si="95"/>
        <v>2.3941294633706391E-2</v>
      </c>
    </row>
    <row r="3017" spans="1:14" x14ac:dyDescent="0.2">
      <c r="A3017" s="96">
        <v>440159</v>
      </c>
      <c r="B3017" s="97" t="s">
        <v>168</v>
      </c>
      <c r="C3017" s="97" t="s">
        <v>162</v>
      </c>
      <c r="D3017" s="96" t="s">
        <v>3100</v>
      </c>
      <c r="E3017" s="98">
        <v>1171</v>
      </c>
      <c r="F3017" s="99">
        <v>0</v>
      </c>
      <c r="G3017" s="98">
        <v>1171</v>
      </c>
      <c r="H3017" s="98">
        <v>6450</v>
      </c>
      <c r="I3017" s="99">
        <v>0</v>
      </c>
      <c r="J3017" s="98">
        <v>6450</v>
      </c>
      <c r="K3017" s="100">
        <v>0.18154999999999999</v>
      </c>
      <c r="M3017">
        <f t="shared" si="94"/>
        <v>0</v>
      </c>
      <c r="N3017">
        <f t="shared" si="95"/>
        <v>0</v>
      </c>
    </row>
    <row r="3018" spans="1:14" x14ac:dyDescent="0.2">
      <c r="A3018" s="96">
        <v>440161</v>
      </c>
      <c r="B3018" s="97" t="s">
        <v>360</v>
      </c>
      <c r="C3018" s="97" t="s">
        <v>162</v>
      </c>
      <c r="D3018" s="96" t="s">
        <v>3101</v>
      </c>
      <c r="E3018" s="98">
        <v>3134</v>
      </c>
      <c r="F3018" s="99">
        <v>60</v>
      </c>
      <c r="G3018" s="98">
        <v>3194</v>
      </c>
      <c r="H3018" s="98">
        <v>37723</v>
      </c>
      <c r="I3018" s="99">
        <v>1248</v>
      </c>
      <c r="J3018" s="98">
        <v>38971</v>
      </c>
      <c r="K3018" s="100">
        <v>8.1960000000000005E-2</v>
      </c>
      <c r="M3018">
        <f t="shared" si="94"/>
        <v>1.8785222291797118E-2</v>
      </c>
      <c r="N3018">
        <f t="shared" si="95"/>
        <v>3.2023812578584075E-2</v>
      </c>
    </row>
    <row r="3019" spans="1:14" x14ac:dyDescent="0.2">
      <c r="A3019" s="96">
        <v>440168</v>
      </c>
      <c r="B3019" s="97" t="s">
        <v>193</v>
      </c>
      <c r="C3019" s="97" t="s">
        <v>162</v>
      </c>
      <c r="D3019" s="96" t="s">
        <v>3102</v>
      </c>
      <c r="E3019" s="98">
        <v>206</v>
      </c>
      <c r="F3019" s="99">
        <v>2</v>
      </c>
      <c r="G3019" s="98">
        <v>208</v>
      </c>
      <c r="H3019" s="98">
        <v>1426</v>
      </c>
      <c r="I3019" s="99">
        <v>7</v>
      </c>
      <c r="J3019" s="98">
        <v>1433</v>
      </c>
      <c r="K3019" s="100">
        <v>0.14515</v>
      </c>
      <c r="M3019">
        <f t="shared" si="94"/>
        <v>9.6153846153846159E-3</v>
      </c>
      <c r="N3019">
        <f t="shared" si="95"/>
        <v>4.8848569434752267E-3</v>
      </c>
    </row>
    <row r="3020" spans="1:14" x14ac:dyDescent="0.2">
      <c r="A3020" s="96">
        <v>440173</v>
      </c>
      <c r="B3020" s="97" t="s">
        <v>360</v>
      </c>
      <c r="C3020" s="97" t="s">
        <v>162</v>
      </c>
      <c r="D3020" s="96" t="s">
        <v>3103</v>
      </c>
      <c r="E3020" s="98">
        <v>3844</v>
      </c>
      <c r="F3020" s="99">
        <v>918</v>
      </c>
      <c r="G3020" s="98">
        <v>4762</v>
      </c>
      <c r="H3020" s="98">
        <v>39662</v>
      </c>
      <c r="I3020" s="99">
        <v>9222</v>
      </c>
      <c r="J3020" s="98">
        <v>48884</v>
      </c>
      <c r="K3020" s="100">
        <v>9.7409999999999997E-2</v>
      </c>
      <c r="M3020">
        <f t="shared" si="94"/>
        <v>0.19277614447711044</v>
      </c>
      <c r="N3020">
        <f t="shared" si="95"/>
        <v>0.1886506832501432</v>
      </c>
    </row>
    <row r="3021" spans="1:14" x14ac:dyDescent="0.2">
      <c r="A3021" s="96">
        <v>440174</v>
      </c>
      <c r="B3021" s="97" t="s">
        <v>168</v>
      </c>
      <c r="C3021" s="97" t="s">
        <v>162</v>
      </c>
      <c r="D3021" s="96" t="s">
        <v>3104</v>
      </c>
      <c r="E3021" s="98">
        <v>498</v>
      </c>
      <c r="F3021" s="99">
        <v>0</v>
      </c>
      <c r="G3021" s="98">
        <v>498</v>
      </c>
      <c r="H3021" s="98">
        <v>1892</v>
      </c>
      <c r="I3021" s="99">
        <v>0</v>
      </c>
      <c r="J3021" s="98">
        <v>1892</v>
      </c>
      <c r="K3021" s="100">
        <v>0.26321</v>
      </c>
      <c r="M3021">
        <f t="shared" si="94"/>
        <v>0</v>
      </c>
      <c r="N3021">
        <f t="shared" si="95"/>
        <v>0</v>
      </c>
    </row>
    <row r="3022" spans="1:14" x14ac:dyDescent="0.2">
      <c r="A3022" s="96">
        <v>440175</v>
      </c>
      <c r="B3022" s="97" t="s">
        <v>360</v>
      </c>
      <c r="C3022" s="97" t="s">
        <v>162</v>
      </c>
      <c r="D3022" s="96" t="s">
        <v>3105</v>
      </c>
      <c r="E3022" s="98">
        <v>475</v>
      </c>
      <c r="F3022" s="99">
        <v>0</v>
      </c>
      <c r="G3022" s="98">
        <v>475</v>
      </c>
      <c r="H3022" s="98">
        <v>5763</v>
      </c>
      <c r="I3022" s="99">
        <v>1</v>
      </c>
      <c r="J3022" s="98">
        <v>5764</v>
      </c>
      <c r="K3022" s="100">
        <v>8.2409999999999997E-2</v>
      </c>
      <c r="M3022">
        <f t="shared" si="94"/>
        <v>0</v>
      </c>
      <c r="N3022">
        <f t="shared" si="95"/>
        <v>1.7349063150589867E-4</v>
      </c>
    </row>
    <row r="3023" spans="1:14" x14ac:dyDescent="0.2">
      <c r="A3023" s="96">
        <v>440176</v>
      </c>
      <c r="B3023" s="97" t="s">
        <v>360</v>
      </c>
      <c r="C3023" s="97" t="s">
        <v>162</v>
      </c>
      <c r="D3023" s="96" t="s">
        <v>3106</v>
      </c>
      <c r="E3023" s="98">
        <v>1052</v>
      </c>
      <c r="F3023" s="99">
        <v>63</v>
      </c>
      <c r="G3023" s="98">
        <v>1115</v>
      </c>
      <c r="H3023" s="98">
        <v>9115</v>
      </c>
      <c r="I3023" s="99">
        <v>4178</v>
      </c>
      <c r="J3023" s="98">
        <v>13293</v>
      </c>
      <c r="K3023" s="100">
        <v>8.3879999999999996E-2</v>
      </c>
      <c r="M3023">
        <f t="shared" si="94"/>
        <v>5.6502242152466367E-2</v>
      </c>
      <c r="N3023">
        <f t="shared" si="95"/>
        <v>0.31430075979839012</v>
      </c>
    </row>
    <row r="3024" spans="1:14" x14ac:dyDescent="0.2">
      <c r="A3024" s="96">
        <v>440180</v>
      </c>
      <c r="B3024" s="97" t="s">
        <v>360</v>
      </c>
      <c r="C3024" s="97" t="s">
        <v>162</v>
      </c>
      <c r="D3024" s="96" t="s">
        <v>3107</v>
      </c>
      <c r="E3024" s="98">
        <v>584</v>
      </c>
      <c r="F3024" s="99">
        <v>0</v>
      </c>
      <c r="G3024" s="98">
        <v>584</v>
      </c>
      <c r="H3024" s="98">
        <v>3199</v>
      </c>
      <c r="I3024" s="99">
        <v>0</v>
      </c>
      <c r="J3024" s="98">
        <v>3199</v>
      </c>
      <c r="K3024" s="100">
        <v>0.18256</v>
      </c>
      <c r="M3024">
        <f t="shared" si="94"/>
        <v>0</v>
      </c>
      <c r="N3024">
        <f t="shared" si="95"/>
        <v>0</v>
      </c>
    </row>
    <row r="3025" spans="1:14" x14ac:dyDescent="0.2">
      <c r="A3025" s="96">
        <v>440181</v>
      </c>
      <c r="B3025" s="97" t="s">
        <v>360</v>
      </c>
      <c r="C3025" s="97" t="s">
        <v>162</v>
      </c>
      <c r="D3025" s="96" t="s">
        <v>3108</v>
      </c>
      <c r="E3025" s="98">
        <v>262</v>
      </c>
      <c r="F3025" s="99">
        <v>0</v>
      </c>
      <c r="G3025" s="98">
        <v>262</v>
      </c>
      <c r="H3025" s="98">
        <v>1367</v>
      </c>
      <c r="I3025" s="99">
        <v>0</v>
      </c>
      <c r="J3025" s="98">
        <v>1367</v>
      </c>
      <c r="K3025" s="100">
        <v>0.19166</v>
      </c>
      <c r="M3025">
        <f t="shared" si="94"/>
        <v>0</v>
      </c>
      <c r="N3025">
        <f t="shared" si="95"/>
        <v>0</v>
      </c>
    </row>
    <row r="3026" spans="1:14" x14ac:dyDescent="0.2">
      <c r="A3026" s="96">
        <v>440182</v>
      </c>
      <c r="B3026" s="97" t="s">
        <v>168</v>
      </c>
      <c r="C3026" s="97" t="s">
        <v>162</v>
      </c>
      <c r="D3026" s="96" t="s">
        <v>3109</v>
      </c>
      <c r="E3026" s="98">
        <v>332</v>
      </c>
      <c r="F3026" s="99">
        <v>0</v>
      </c>
      <c r="G3026" s="98">
        <v>332</v>
      </c>
      <c r="H3026" s="98">
        <v>2347</v>
      </c>
      <c r="I3026" s="99">
        <v>0</v>
      </c>
      <c r="J3026" s="98">
        <v>2347</v>
      </c>
      <c r="K3026" s="100">
        <v>0.14146</v>
      </c>
      <c r="M3026">
        <f t="shared" si="94"/>
        <v>0</v>
      </c>
      <c r="N3026">
        <f t="shared" si="95"/>
        <v>0</v>
      </c>
    </row>
    <row r="3027" spans="1:14" x14ac:dyDescent="0.2">
      <c r="A3027" s="96">
        <v>440183</v>
      </c>
      <c r="B3027" s="97" t="s">
        <v>168</v>
      </c>
      <c r="C3027" s="97" t="s">
        <v>162</v>
      </c>
      <c r="D3027" s="96" t="s">
        <v>815</v>
      </c>
      <c r="E3027" s="98">
        <v>4893</v>
      </c>
      <c r="F3027" s="99">
        <v>1071</v>
      </c>
      <c r="G3027" s="98">
        <v>5964</v>
      </c>
      <c r="H3027" s="98">
        <v>52296</v>
      </c>
      <c r="I3027" s="99">
        <v>7315</v>
      </c>
      <c r="J3027" s="98">
        <v>59611</v>
      </c>
      <c r="K3027" s="100">
        <v>0.10005</v>
      </c>
      <c r="M3027">
        <f t="shared" si="94"/>
        <v>0.1795774647887324</v>
      </c>
      <c r="N3027">
        <f t="shared" si="95"/>
        <v>0.12271225109459663</v>
      </c>
    </row>
    <row r="3028" spans="1:14" x14ac:dyDescent="0.2">
      <c r="A3028" s="96">
        <v>440184</v>
      </c>
      <c r="B3028" s="97" t="s">
        <v>360</v>
      </c>
      <c r="C3028" s="97" t="s">
        <v>162</v>
      </c>
      <c r="D3028" s="96" t="s">
        <v>959</v>
      </c>
      <c r="E3028" s="98">
        <v>472</v>
      </c>
      <c r="F3028" s="99">
        <v>0</v>
      </c>
      <c r="G3028" s="98">
        <v>472</v>
      </c>
      <c r="H3028" s="98">
        <v>4562</v>
      </c>
      <c r="I3028" s="99">
        <v>37</v>
      </c>
      <c r="J3028" s="98">
        <v>4599</v>
      </c>
      <c r="K3028" s="100">
        <v>0.10263</v>
      </c>
      <c r="M3028">
        <f t="shared" si="94"/>
        <v>0</v>
      </c>
      <c r="N3028">
        <f t="shared" si="95"/>
        <v>8.0452272233094146E-3</v>
      </c>
    </row>
    <row r="3029" spans="1:14" x14ac:dyDescent="0.2">
      <c r="A3029" s="96">
        <v>440185</v>
      </c>
      <c r="B3029" s="97" t="s">
        <v>168</v>
      </c>
      <c r="C3029" s="97" t="s">
        <v>162</v>
      </c>
      <c r="D3029" s="96" t="s">
        <v>3110</v>
      </c>
      <c r="E3029" s="98">
        <v>1593</v>
      </c>
      <c r="F3029" s="99">
        <v>0</v>
      </c>
      <c r="G3029" s="98">
        <v>1593</v>
      </c>
      <c r="H3029" s="98">
        <v>18107</v>
      </c>
      <c r="I3029" s="99">
        <v>0</v>
      </c>
      <c r="J3029" s="98">
        <v>18107</v>
      </c>
      <c r="K3029" s="100">
        <v>8.7980000000000003E-2</v>
      </c>
      <c r="M3029">
        <f t="shared" si="94"/>
        <v>0</v>
      </c>
      <c r="N3029">
        <f t="shared" si="95"/>
        <v>0</v>
      </c>
    </row>
    <row r="3030" spans="1:14" x14ac:dyDescent="0.2">
      <c r="A3030" s="96">
        <v>440186</v>
      </c>
      <c r="B3030" s="97" t="s">
        <v>360</v>
      </c>
      <c r="C3030" s="97" t="s">
        <v>162</v>
      </c>
      <c r="D3030" s="96" t="s">
        <v>3111</v>
      </c>
      <c r="E3030" s="98">
        <v>624</v>
      </c>
      <c r="F3030" s="99">
        <v>11</v>
      </c>
      <c r="G3030" s="98">
        <v>635</v>
      </c>
      <c r="H3030" s="98">
        <v>2786</v>
      </c>
      <c r="I3030" s="99">
        <v>131</v>
      </c>
      <c r="J3030" s="98">
        <v>2917</v>
      </c>
      <c r="K3030" s="100">
        <v>0.21768999999999999</v>
      </c>
      <c r="M3030">
        <f t="shared" si="94"/>
        <v>1.7322834645669291E-2</v>
      </c>
      <c r="N3030">
        <f t="shared" si="95"/>
        <v>4.4909153239629754E-2</v>
      </c>
    </row>
    <row r="3031" spans="1:14" x14ac:dyDescent="0.2">
      <c r="A3031" s="96">
        <v>440187</v>
      </c>
      <c r="B3031" s="97" t="s">
        <v>360</v>
      </c>
      <c r="C3031" s="97" t="s">
        <v>162</v>
      </c>
      <c r="D3031" s="96" t="s">
        <v>3112</v>
      </c>
      <c r="E3031" s="98">
        <v>1256</v>
      </c>
      <c r="F3031" s="99">
        <v>0</v>
      </c>
      <c r="G3031" s="98">
        <v>1256</v>
      </c>
      <c r="H3031" s="98">
        <v>8456</v>
      </c>
      <c r="I3031" s="99">
        <v>0</v>
      </c>
      <c r="J3031" s="98">
        <v>8456</v>
      </c>
      <c r="K3031" s="100">
        <v>0.14853</v>
      </c>
      <c r="M3031">
        <f t="shared" si="94"/>
        <v>0</v>
      </c>
      <c r="N3031">
        <f t="shared" si="95"/>
        <v>0</v>
      </c>
    </row>
    <row r="3032" spans="1:14" x14ac:dyDescent="0.2">
      <c r="A3032" s="96">
        <v>440189</v>
      </c>
      <c r="B3032" s="97" t="s">
        <v>168</v>
      </c>
      <c r="C3032" s="97" t="s">
        <v>162</v>
      </c>
      <c r="D3032" s="96" t="s">
        <v>3113</v>
      </c>
      <c r="E3032" s="98">
        <v>1756</v>
      </c>
      <c r="F3032" s="99">
        <v>0</v>
      </c>
      <c r="G3032" s="98">
        <v>1756</v>
      </c>
      <c r="H3032" s="98">
        <v>13116</v>
      </c>
      <c r="I3032" s="99">
        <v>0</v>
      </c>
      <c r="J3032" s="98">
        <v>13116</v>
      </c>
      <c r="K3032" s="100">
        <v>0.13388</v>
      </c>
      <c r="M3032">
        <f t="shared" si="94"/>
        <v>0</v>
      </c>
      <c r="N3032">
        <f t="shared" si="95"/>
        <v>0</v>
      </c>
    </row>
    <row r="3033" spans="1:14" x14ac:dyDescent="0.2">
      <c r="A3033" s="96">
        <v>440192</v>
      </c>
      <c r="B3033" s="97" t="s">
        <v>168</v>
      </c>
      <c r="C3033" s="97" t="s">
        <v>162</v>
      </c>
      <c r="D3033" s="96" t="s">
        <v>3114</v>
      </c>
      <c r="E3033" s="98">
        <v>346</v>
      </c>
      <c r="F3033" s="99">
        <v>0</v>
      </c>
      <c r="G3033" s="98">
        <v>346</v>
      </c>
      <c r="H3033" s="98">
        <v>3180</v>
      </c>
      <c r="I3033" s="99">
        <v>0</v>
      </c>
      <c r="J3033" s="98">
        <v>3180</v>
      </c>
      <c r="K3033" s="100">
        <v>0.10881</v>
      </c>
      <c r="M3033">
        <f t="shared" si="94"/>
        <v>0</v>
      </c>
      <c r="N3033">
        <f t="shared" si="95"/>
        <v>0</v>
      </c>
    </row>
    <row r="3034" spans="1:14" x14ac:dyDescent="0.2">
      <c r="A3034" s="96">
        <v>440193</v>
      </c>
      <c r="B3034" s="97" t="s">
        <v>168</v>
      </c>
      <c r="C3034" s="97" t="s">
        <v>162</v>
      </c>
      <c r="D3034" s="96" t="s">
        <v>307</v>
      </c>
      <c r="E3034" s="98">
        <v>1662</v>
      </c>
      <c r="F3034" s="99">
        <v>0</v>
      </c>
      <c r="G3034" s="98">
        <v>1662</v>
      </c>
      <c r="H3034" s="98">
        <v>14600</v>
      </c>
      <c r="I3034" s="99">
        <v>0</v>
      </c>
      <c r="J3034" s="98">
        <v>14600</v>
      </c>
      <c r="K3034" s="100">
        <v>0.11384</v>
      </c>
      <c r="M3034">
        <f t="shared" si="94"/>
        <v>0</v>
      </c>
      <c r="N3034">
        <f t="shared" si="95"/>
        <v>0</v>
      </c>
    </row>
    <row r="3035" spans="1:14" x14ac:dyDescent="0.2">
      <c r="A3035" s="96">
        <v>440194</v>
      </c>
      <c r="B3035" s="97" t="s">
        <v>360</v>
      </c>
      <c r="C3035" s="97" t="s">
        <v>162</v>
      </c>
      <c r="D3035" s="96" t="s">
        <v>3115</v>
      </c>
      <c r="E3035" s="98">
        <v>734</v>
      </c>
      <c r="F3035" s="99">
        <v>0</v>
      </c>
      <c r="G3035" s="98">
        <v>734</v>
      </c>
      <c r="H3035" s="98">
        <v>8653</v>
      </c>
      <c r="I3035" s="99">
        <v>268</v>
      </c>
      <c r="J3035" s="98">
        <v>8921</v>
      </c>
      <c r="K3035" s="100">
        <v>8.2280000000000006E-2</v>
      </c>
      <c r="M3035">
        <f t="shared" si="94"/>
        <v>0</v>
      </c>
      <c r="N3035">
        <f t="shared" si="95"/>
        <v>3.0041475170944961E-2</v>
      </c>
    </row>
    <row r="3036" spans="1:14" x14ac:dyDescent="0.2">
      <c r="A3036" s="96">
        <v>440197</v>
      </c>
      <c r="B3036" s="97" t="s">
        <v>360</v>
      </c>
      <c r="C3036" s="97" t="s">
        <v>162</v>
      </c>
      <c r="D3036" s="96" t="s">
        <v>3116</v>
      </c>
      <c r="E3036" s="98">
        <v>612</v>
      </c>
      <c r="F3036" s="99">
        <v>6</v>
      </c>
      <c r="G3036" s="98">
        <v>618</v>
      </c>
      <c r="H3036" s="98">
        <v>7745</v>
      </c>
      <c r="I3036" s="99">
        <v>353</v>
      </c>
      <c r="J3036" s="98">
        <v>8098</v>
      </c>
      <c r="K3036" s="100">
        <v>7.6319999999999999E-2</v>
      </c>
      <c r="M3036">
        <f t="shared" si="94"/>
        <v>9.7087378640776691E-3</v>
      </c>
      <c r="N3036">
        <f t="shared" si="95"/>
        <v>4.3591010125957029E-2</v>
      </c>
    </row>
    <row r="3037" spans="1:14" x14ac:dyDescent="0.2">
      <c r="A3037" s="96">
        <v>440200</v>
      </c>
      <c r="B3037" s="97" t="s">
        <v>360</v>
      </c>
      <c r="C3037" s="97" t="s">
        <v>162</v>
      </c>
      <c r="D3037" s="96" t="s">
        <v>3117</v>
      </c>
      <c r="E3037" s="98">
        <v>274</v>
      </c>
      <c r="F3037" s="99">
        <v>0</v>
      </c>
      <c r="G3037" s="98">
        <v>274</v>
      </c>
      <c r="H3037" s="98">
        <v>2177</v>
      </c>
      <c r="I3037" s="99">
        <v>0</v>
      </c>
      <c r="J3037" s="98">
        <v>2177</v>
      </c>
      <c r="K3037" s="100">
        <v>0.12586</v>
      </c>
      <c r="M3037">
        <f t="shared" si="94"/>
        <v>0</v>
      </c>
      <c r="N3037">
        <f t="shared" si="95"/>
        <v>0</v>
      </c>
    </row>
    <row r="3038" spans="1:14" x14ac:dyDescent="0.2">
      <c r="A3038" s="96">
        <v>440217</v>
      </c>
      <c r="B3038" s="97" t="s">
        <v>360</v>
      </c>
      <c r="C3038" s="97" t="s">
        <v>162</v>
      </c>
      <c r="D3038" s="96" t="s">
        <v>3118</v>
      </c>
      <c r="E3038" s="98">
        <v>466</v>
      </c>
      <c r="F3038" s="99">
        <v>0</v>
      </c>
      <c r="G3038" s="98">
        <v>466</v>
      </c>
      <c r="H3038" s="98">
        <v>6063</v>
      </c>
      <c r="I3038" s="99">
        <v>0</v>
      </c>
      <c r="J3038" s="98">
        <v>6063</v>
      </c>
      <c r="K3038" s="100">
        <v>7.6859999999999998E-2</v>
      </c>
      <c r="M3038">
        <f t="shared" si="94"/>
        <v>0</v>
      </c>
      <c r="N3038">
        <f t="shared" si="95"/>
        <v>0</v>
      </c>
    </row>
    <row r="3039" spans="1:14" x14ac:dyDescent="0.2">
      <c r="A3039" s="96">
        <v>440218</v>
      </c>
      <c r="B3039" s="97" t="s">
        <v>360</v>
      </c>
      <c r="C3039" s="97" t="s">
        <v>162</v>
      </c>
      <c r="D3039" s="96" t="s">
        <v>3119</v>
      </c>
      <c r="E3039" s="98">
        <v>26</v>
      </c>
      <c r="F3039" s="99">
        <v>0</v>
      </c>
      <c r="G3039" s="98">
        <v>26</v>
      </c>
      <c r="H3039" s="98">
        <v>725</v>
      </c>
      <c r="I3039" s="99">
        <v>0</v>
      </c>
      <c r="J3039" s="98">
        <v>725</v>
      </c>
      <c r="K3039" s="100">
        <v>3.5860000000000003E-2</v>
      </c>
      <c r="M3039">
        <f t="shared" si="94"/>
        <v>0</v>
      </c>
      <c r="N3039">
        <f t="shared" si="95"/>
        <v>0</v>
      </c>
    </row>
    <row r="3040" spans="1:14" x14ac:dyDescent="0.2">
      <c r="A3040" s="96">
        <v>440222</v>
      </c>
      <c r="B3040" s="97" t="s">
        <v>168</v>
      </c>
      <c r="C3040" s="97" t="s">
        <v>162</v>
      </c>
      <c r="D3040" s="96" t="s">
        <v>3120</v>
      </c>
      <c r="E3040" s="98">
        <v>80</v>
      </c>
      <c r="F3040" s="99">
        <v>0</v>
      </c>
      <c r="G3040" s="98">
        <v>80</v>
      </c>
      <c r="H3040" s="98">
        <v>727</v>
      </c>
      <c r="I3040" s="99">
        <v>0</v>
      </c>
      <c r="J3040" s="98">
        <v>727</v>
      </c>
      <c r="K3040" s="100">
        <v>0.11004</v>
      </c>
      <c r="M3040">
        <f t="shared" si="94"/>
        <v>0</v>
      </c>
      <c r="N3040">
        <f t="shared" si="95"/>
        <v>0</v>
      </c>
    </row>
    <row r="3041" spans="1:14" x14ac:dyDescent="0.2">
      <c r="A3041" s="96">
        <v>440225</v>
      </c>
      <c r="B3041" s="97" t="s">
        <v>360</v>
      </c>
      <c r="C3041" s="97" t="s">
        <v>162</v>
      </c>
      <c r="D3041" s="96" t="s">
        <v>3121</v>
      </c>
      <c r="E3041" s="98">
        <v>1</v>
      </c>
      <c r="F3041" s="99">
        <v>0</v>
      </c>
      <c r="G3041" s="98">
        <v>1</v>
      </c>
      <c r="H3041" s="98">
        <v>68</v>
      </c>
      <c r="I3041" s="99">
        <v>0</v>
      </c>
      <c r="J3041" s="98">
        <v>68</v>
      </c>
      <c r="K3041" s="100">
        <v>1.4710000000000001E-2</v>
      </c>
      <c r="M3041">
        <f t="shared" si="94"/>
        <v>0</v>
      </c>
      <c r="N3041">
        <f t="shared" si="95"/>
        <v>0</v>
      </c>
    </row>
    <row r="3042" spans="1:14" x14ac:dyDescent="0.2">
      <c r="A3042" s="96">
        <v>440226</v>
      </c>
      <c r="B3042" s="97" t="s">
        <v>360</v>
      </c>
      <c r="C3042" s="97" t="s">
        <v>162</v>
      </c>
      <c r="D3042" s="96" t="s">
        <v>3122</v>
      </c>
      <c r="E3042" s="98">
        <v>216</v>
      </c>
      <c r="F3042" s="99">
        <v>8</v>
      </c>
      <c r="G3042" s="98">
        <v>224</v>
      </c>
      <c r="H3042" s="98">
        <v>4717</v>
      </c>
      <c r="I3042" s="99">
        <v>16</v>
      </c>
      <c r="J3042" s="98">
        <v>4733</v>
      </c>
      <c r="K3042" s="100">
        <v>4.7329999999999997E-2</v>
      </c>
      <c r="M3042">
        <f t="shared" si="94"/>
        <v>3.5714285714285712E-2</v>
      </c>
      <c r="N3042">
        <f t="shared" si="95"/>
        <v>3.3805197549123178E-3</v>
      </c>
    </row>
    <row r="3043" spans="1:14" x14ac:dyDescent="0.2">
      <c r="A3043" s="96">
        <v>440227</v>
      </c>
      <c r="B3043" s="97" t="s">
        <v>360</v>
      </c>
      <c r="C3043" s="97" t="s">
        <v>162</v>
      </c>
      <c r="D3043" s="96" t="s">
        <v>3123</v>
      </c>
      <c r="E3043" s="98">
        <v>299</v>
      </c>
      <c r="F3043" s="99">
        <v>0</v>
      </c>
      <c r="G3043" s="98">
        <v>299</v>
      </c>
      <c r="H3043" s="98">
        <v>4497</v>
      </c>
      <c r="I3043" s="99">
        <v>135</v>
      </c>
      <c r="J3043" s="98">
        <v>4632</v>
      </c>
      <c r="K3043" s="100">
        <v>6.4549999999999996E-2</v>
      </c>
      <c r="M3043">
        <f t="shared" si="94"/>
        <v>0</v>
      </c>
      <c r="N3043">
        <f t="shared" si="95"/>
        <v>2.9145077720207253E-2</v>
      </c>
    </row>
    <row r="3044" spans="1:14" x14ac:dyDescent="0.2">
      <c r="A3044" s="96">
        <v>440228</v>
      </c>
      <c r="B3044" s="97" t="s">
        <v>168</v>
      </c>
      <c r="C3044" s="97" t="s">
        <v>162</v>
      </c>
      <c r="D3044" s="96" t="s">
        <v>3124</v>
      </c>
      <c r="E3044" s="98">
        <v>558</v>
      </c>
      <c r="F3044" s="99">
        <v>0</v>
      </c>
      <c r="G3044" s="98">
        <v>558</v>
      </c>
      <c r="H3044" s="98">
        <v>10200</v>
      </c>
      <c r="I3044" s="99">
        <v>0</v>
      </c>
      <c r="J3044" s="98">
        <v>10200</v>
      </c>
      <c r="K3044" s="100">
        <v>5.4710000000000002E-2</v>
      </c>
      <c r="M3044">
        <f t="shared" si="94"/>
        <v>0</v>
      </c>
      <c r="N3044">
        <f t="shared" si="95"/>
        <v>0</v>
      </c>
    </row>
    <row r="3045" spans="1:14" x14ac:dyDescent="0.2">
      <c r="A3045" s="96">
        <v>450002</v>
      </c>
      <c r="B3045" s="97" t="s">
        <v>168</v>
      </c>
      <c r="C3045" s="97" t="s">
        <v>348</v>
      </c>
      <c r="D3045" s="96" t="s">
        <v>3125</v>
      </c>
      <c r="E3045" s="98">
        <v>7537</v>
      </c>
      <c r="F3045" s="99">
        <v>677</v>
      </c>
      <c r="G3045" s="98">
        <v>8214</v>
      </c>
      <c r="H3045" s="98">
        <v>29851</v>
      </c>
      <c r="I3045" s="99">
        <v>3894</v>
      </c>
      <c r="J3045" s="98">
        <v>33745</v>
      </c>
      <c r="K3045" s="100">
        <v>0.24340999999999999</v>
      </c>
      <c r="M3045">
        <f t="shared" si="94"/>
        <v>8.2420258095933771E-2</v>
      </c>
      <c r="N3045">
        <f t="shared" si="95"/>
        <v>0.11539487331456512</v>
      </c>
    </row>
    <row r="3046" spans="1:14" x14ac:dyDescent="0.2">
      <c r="A3046" s="96">
        <v>450005</v>
      </c>
      <c r="B3046" s="97" t="s">
        <v>272</v>
      </c>
      <c r="C3046" s="97" t="s">
        <v>348</v>
      </c>
      <c r="D3046" s="96" t="s">
        <v>3126</v>
      </c>
      <c r="E3046" s="98">
        <v>395</v>
      </c>
      <c r="F3046" s="99">
        <v>0</v>
      </c>
      <c r="G3046" s="98">
        <v>395</v>
      </c>
      <c r="H3046" s="98">
        <v>5070</v>
      </c>
      <c r="I3046" s="99">
        <v>0</v>
      </c>
      <c r="J3046" s="98">
        <v>5070</v>
      </c>
      <c r="K3046" s="100">
        <v>7.7909999999999993E-2</v>
      </c>
      <c r="M3046">
        <f t="shared" si="94"/>
        <v>0</v>
      </c>
      <c r="N3046">
        <f t="shared" si="95"/>
        <v>0</v>
      </c>
    </row>
    <row r="3047" spans="1:14" x14ac:dyDescent="0.2">
      <c r="A3047" s="96">
        <v>450007</v>
      </c>
      <c r="B3047" s="97" t="s">
        <v>272</v>
      </c>
      <c r="C3047" s="97" t="s">
        <v>348</v>
      </c>
      <c r="D3047" s="96" t="s">
        <v>3127</v>
      </c>
      <c r="E3047" s="98">
        <v>873</v>
      </c>
      <c r="F3047" s="99">
        <v>0</v>
      </c>
      <c r="G3047" s="98">
        <v>873</v>
      </c>
      <c r="H3047" s="98">
        <v>14425</v>
      </c>
      <c r="I3047" s="99">
        <v>0</v>
      </c>
      <c r="J3047" s="98">
        <v>14425</v>
      </c>
      <c r="K3047" s="100">
        <v>6.0519999999999997E-2</v>
      </c>
      <c r="M3047">
        <f t="shared" si="94"/>
        <v>0</v>
      </c>
      <c r="N3047">
        <f t="shared" si="95"/>
        <v>0</v>
      </c>
    </row>
    <row r="3048" spans="1:14" x14ac:dyDescent="0.2">
      <c r="A3048" s="96">
        <v>450008</v>
      </c>
      <c r="B3048" s="97" t="s">
        <v>272</v>
      </c>
      <c r="C3048" s="97" t="s">
        <v>348</v>
      </c>
      <c r="D3048" s="96" t="s">
        <v>3128</v>
      </c>
      <c r="E3048" s="98">
        <v>294</v>
      </c>
      <c r="F3048" s="99">
        <v>0</v>
      </c>
      <c r="G3048" s="98">
        <v>294</v>
      </c>
      <c r="H3048" s="98">
        <v>3142</v>
      </c>
      <c r="I3048" s="99">
        <v>0</v>
      </c>
      <c r="J3048" s="98">
        <v>3142</v>
      </c>
      <c r="K3048" s="100">
        <v>9.357E-2</v>
      </c>
      <c r="M3048">
        <f t="shared" si="94"/>
        <v>0</v>
      </c>
      <c r="N3048">
        <f t="shared" si="95"/>
        <v>0</v>
      </c>
    </row>
    <row r="3049" spans="1:14" x14ac:dyDescent="0.2">
      <c r="A3049" s="96">
        <v>450010</v>
      </c>
      <c r="B3049" s="97" t="s">
        <v>272</v>
      </c>
      <c r="C3049" s="97" t="s">
        <v>348</v>
      </c>
      <c r="D3049" s="96" t="s">
        <v>3129</v>
      </c>
      <c r="E3049" s="98">
        <v>2726</v>
      </c>
      <c r="F3049" s="99">
        <v>5</v>
      </c>
      <c r="G3049" s="98">
        <v>2731</v>
      </c>
      <c r="H3049" s="98">
        <v>38031</v>
      </c>
      <c r="I3049" s="99">
        <v>358</v>
      </c>
      <c r="J3049" s="98">
        <v>38389</v>
      </c>
      <c r="K3049" s="100">
        <v>7.1139999999999995E-2</v>
      </c>
      <c r="M3049">
        <f t="shared" si="94"/>
        <v>1.8308311973636031E-3</v>
      </c>
      <c r="N3049">
        <f t="shared" si="95"/>
        <v>9.3255880590794246E-3</v>
      </c>
    </row>
    <row r="3050" spans="1:14" x14ac:dyDescent="0.2">
      <c r="A3050" s="96">
        <v>450011</v>
      </c>
      <c r="B3050" s="97" t="s">
        <v>272</v>
      </c>
      <c r="C3050" s="97" t="s">
        <v>348</v>
      </c>
      <c r="D3050" s="96" t="s">
        <v>3130</v>
      </c>
      <c r="E3050" s="98">
        <v>3089</v>
      </c>
      <c r="F3050" s="99">
        <v>0</v>
      </c>
      <c r="G3050" s="98">
        <v>3089</v>
      </c>
      <c r="H3050" s="98">
        <v>29416</v>
      </c>
      <c r="I3050" s="99">
        <v>0</v>
      </c>
      <c r="J3050" s="98">
        <v>29416</v>
      </c>
      <c r="K3050" s="100">
        <v>0.10501000000000001</v>
      </c>
      <c r="M3050">
        <f t="shared" si="94"/>
        <v>0</v>
      </c>
      <c r="N3050">
        <f t="shared" si="95"/>
        <v>0</v>
      </c>
    </row>
    <row r="3051" spans="1:14" x14ac:dyDescent="0.2">
      <c r="A3051" s="96">
        <v>450015</v>
      </c>
      <c r="B3051" s="97" t="s">
        <v>272</v>
      </c>
      <c r="C3051" s="97" t="s">
        <v>348</v>
      </c>
      <c r="D3051" s="96" t="s">
        <v>3131</v>
      </c>
      <c r="E3051" s="98">
        <v>4224</v>
      </c>
      <c r="F3051" s="99">
        <v>97</v>
      </c>
      <c r="G3051" s="98">
        <v>4321</v>
      </c>
      <c r="H3051" s="98">
        <v>22394</v>
      </c>
      <c r="I3051" s="99">
        <v>1024</v>
      </c>
      <c r="J3051" s="98">
        <v>23418</v>
      </c>
      <c r="K3051" s="100">
        <v>0.18451999999999999</v>
      </c>
      <c r="M3051">
        <f t="shared" si="94"/>
        <v>2.2448507289979172E-2</v>
      </c>
      <c r="N3051">
        <f t="shared" si="95"/>
        <v>4.3727047570245113E-2</v>
      </c>
    </row>
    <row r="3052" spans="1:14" x14ac:dyDescent="0.2">
      <c r="A3052" s="96">
        <v>450018</v>
      </c>
      <c r="B3052" s="97" t="s">
        <v>272</v>
      </c>
      <c r="C3052" s="97" t="s">
        <v>348</v>
      </c>
      <c r="D3052" s="96" t="s">
        <v>3132</v>
      </c>
      <c r="E3052" s="98">
        <v>3657</v>
      </c>
      <c r="F3052" s="99">
        <v>159</v>
      </c>
      <c r="G3052" s="98">
        <v>3816</v>
      </c>
      <c r="H3052" s="98">
        <v>28340</v>
      </c>
      <c r="I3052" s="99">
        <v>801</v>
      </c>
      <c r="J3052" s="98">
        <v>29141</v>
      </c>
      <c r="K3052" s="100">
        <v>0.13095000000000001</v>
      </c>
      <c r="M3052">
        <f t="shared" si="94"/>
        <v>4.1666666666666664E-2</v>
      </c>
      <c r="N3052">
        <f t="shared" si="95"/>
        <v>2.7487045743111081E-2</v>
      </c>
    </row>
    <row r="3053" spans="1:14" x14ac:dyDescent="0.2">
      <c r="A3053" s="96">
        <v>450021</v>
      </c>
      <c r="B3053" s="97" t="s">
        <v>272</v>
      </c>
      <c r="C3053" s="97" t="s">
        <v>348</v>
      </c>
      <c r="D3053" s="96" t="s">
        <v>3133</v>
      </c>
      <c r="E3053" s="98">
        <v>9483</v>
      </c>
      <c r="F3053" s="99">
        <v>0</v>
      </c>
      <c r="G3053" s="98">
        <v>9483</v>
      </c>
      <c r="H3053" s="98">
        <v>90725</v>
      </c>
      <c r="I3053" s="99">
        <v>0</v>
      </c>
      <c r="J3053" s="98">
        <v>90725</v>
      </c>
      <c r="K3053" s="100">
        <v>0.10452</v>
      </c>
      <c r="M3053">
        <f t="shared" si="94"/>
        <v>0</v>
      </c>
      <c r="N3053">
        <f t="shared" si="95"/>
        <v>0</v>
      </c>
    </row>
    <row r="3054" spans="1:14" x14ac:dyDescent="0.2">
      <c r="A3054" s="96">
        <v>450023</v>
      </c>
      <c r="B3054" s="97" t="s">
        <v>272</v>
      </c>
      <c r="C3054" s="97" t="s">
        <v>348</v>
      </c>
      <c r="D3054" s="96" t="s">
        <v>1562</v>
      </c>
      <c r="E3054" s="98">
        <v>1796</v>
      </c>
      <c r="F3054" s="99">
        <v>0</v>
      </c>
      <c r="G3054" s="98">
        <v>1796</v>
      </c>
      <c r="H3054" s="98">
        <v>25113</v>
      </c>
      <c r="I3054" s="99">
        <v>0</v>
      </c>
      <c r="J3054" s="98">
        <v>25113</v>
      </c>
      <c r="K3054" s="100">
        <v>7.152E-2</v>
      </c>
      <c r="M3054">
        <f t="shared" si="94"/>
        <v>0</v>
      </c>
      <c r="N3054">
        <f t="shared" si="95"/>
        <v>0</v>
      </c>
    </row>
    <row r="3055" spans="1:14" x14ac:dyDescent="0.2">
      <c r="A3055" s="96">
        <v>450024</v>
      </c>
      <c r="B3055" s="97" t="s">
        <v>272</v>
      </c>
      <c r="C3055" s="97" t="s">
        <v>348</v>
      </c>
      <c r="D3055" s="96" t="s">
        <v>3134</v>
      </c>
      <c r="E3055" s="98">
        <v>1858</v>
      </c>
      <c r="F3055" s="99">
        <v>274</v>
      </c>
      <c r="G3055" s="98">
        <v>2132</v>
      </c>
      <c r="H3055" s="98">
        <v>6928</v>
      </c>
      <c r="I3055" s="99">
        <v>1701</v>
      </c>
      <c r="J3055" s="98">
        <v>8629</v>
      </c>
      <c r="K3055" s="100">
        <v>0.24707000000000001</v>
      </c>
      <c r="M3055">
        <f t="shared" si="94"/>
        <v>0.12851782363977485</v>
      </c>
      <c r="N3055">
        <f t="shared" si="95"/>
        <v>0.19712597056437595</v>
      </c>
    </row>
    <row r="3056" spans="1:14" x14ac:dyDescent="0.2">
      <c r="A3056" s="96">
        <v>450028</v>
      </c>
      <c r="B3056" s="97" t="s">
        <v>168</v>
      </c>
      <c r="C3056" s="97" t="s">
        <v>348</v>
      </c>
      <c r="D3056" s="96" t="s">
        <v>3135</v>
      </c>
      <c r="E3056" s="98">
        <v>8222</v>
      </c>
      <c r="F3056" s="99">
        <v>0</v>
      </c>
      <c r="G3056" s="98">
        <v>8222</v>
      </c>
      <c r="H3056" s="98">
        <v>23191</v>
      </c>
      <c r="I3056" s="99">
        <v>0</v>
      </c>
      <c r="J3056" s="98">
        <v>23191</v>
      </c>
      <c r="K3056" s="100">
        <v>0.35453000000000001</v>
      </c>
      <c r="M3056">
        <f t="shared" si="94"/>
        <v>0</v>
      </c>
      <c r="N3056">
        <f t="shared" si="95"/>
        <v>0</v>
      </c>
    </row>
    <row r="3057" spans="1:14" x14ac:dyDescent="0.2">
      <c r="A3057" s="96">
        <v>450029</v>
      </c>
      <c r="B3057" s="97" t="s">
        <v>168</v>
      </c>
      <c r="C3057" s="97" t="s">
        <v>348</v>
      </c>
      <c r="D3057" s="96" t="s">
        <v>3136</v>
      </c>
      <c r="E3057" s="98">
        <v>11417</v>
      </c>
      <c r="F3057" s="99">
        <v>0</v>
      </c>
      <c r="G3057" s="98">
        <v>11417</v>
      </c>
      <c r="H3057" s="98">
        <v>31102</v>
      </c>
      <c r="I3057" s="99">
        <v>0</v>
      </c>
      <c r="J3057" s="98">
        <v>31102</v>
      </c>
      <c r="K3057" s="100">
        <v>0.36708000000000002</v>
      </c>
      <c r="M3057">
        <f t="shared" si="94"/>
        <v>0</v>
      </c>
      <c r="N3057">
        <f t="shared" si="95"/>
        <v>0</v>
      </c>
    </row>
    <row r="3058" spans="1:14" x14ac:dyDescent="0.2">
      <c r="A3058" s="96">
        <v>450031</v>
      </c>
      <c r="B3058" s="97" t="s">
        <v>272</v>
      </c>
      <c r="C3058" s="97" t="s">
        <v>348</v>
      </c>
      <c r="D3058" s="96" t="s">
        <v>3137</v>
      </c>
      <c r="E3058" s="98">
        <v>1921</v>
      </c>
      <c r="F3058" s="99">
        <v>0</v>
      </c>
      <c r="G3058" s="98">
        <v>1921</v>
      </c>
      <c r="H3058" s="98">
        <v>11102</v>
      </c>
      <c r="I3058" s="99">
        <v>0</v>
      </c>
      <c r="J3058" s="98">
        <v>11102</v>
      </c>
      <c r="K3058" s="100">
        <v>0.17302999999999999</v>
      </c>
      <c r="M3058">
        <f t="shared" si="94"/>
        <v>0</v>
      </c>
      <c r="N3058">
        <f t="shared" si="95"/>
        <v>0</v>
      </c>
    </row>
    <row r="3059" spans="1:14" x14ac:dyDescent="0.2">
      <c r="A3059" s="96">
        <v>450032</v>
      </c>
      <c r="B3059" s="97" t="s">
        <v>272</v>
      </c>
      <c r="C3059" s="97" t="s">
        <v>348</v>
      </c>
      <c r="D3059" s="96" t="s">
        <v>3138</v>
      </c>
      <c r="E3059" s="98">
        <v>722</v>
      </c>
      <c r="F3059" s="99">
        <v>0</v>
      </c>
      <c r="G3059" s="98">
        <v>722</v>
      </c>
      <c r="H3059" s="98">
        <v>6490</v>
      </c>
      <c r="I3059" s="99">
        <v>0</v>
      </c>
      <c r="J3059" s="98">
        <v>6490</v>
      </c>
      <c r="K3059" s="100">
        <v>0.11125</v>
      </c>
      <c r="M3059">
        <f t="shared" si="94"/>
        <v>0</v>
      </c>
      <c r="N3059">
        <f t="shared" si="95"/>
        <v>0</v>
      </c>
    </row>
    <row r="3060" spans="1:14" x14ac:dyDescent="0.2">
      <c r="A3060" s="96">
        <v>450033</v>
      </c>
      <c r="B3060" s="97" t="s">
        <v>272</v>
      </c>
      <c r="C3060" s="97" t="s">
        <v>348</v>
      </c>
      <c r="D3060" s="96" t="s">
        <v>3139</v>
      </c>
      <c r="E3060" s="98">
        <v>9249</v>
      </c>
      <c r="F3060" s="99">
        <v>0</v>
      </c>
      <c r="G3060" s="98">
        <v>9249</v>
      </c>
      <c r="H3060" s="98">
        <v>38958</v>
      </c>
      <c r="I3060" s="99">
        <v>0</v>
      </c>
      <c r="J3060" s="98">
        <v>38958</v>
      </c>
      <c r="K3060" s="100">
        <v>0.23741000000000001</v>
      </c>
      <c r="M3060">
        <f t="shared" si="94"/>
        <v>0</v>
      </c>
      <c r="N3060">
        <f t="shared" si="95"/>
        <v>0</v>
      </c>
    </row>
    <row r="3061" spans="1:14" x14ac:dyDescent="0.2">
      <c r="A3061" s="96">
        <v>450034</v>
      </c>
      <c r="B3061" s="97" t="s">
        <v>272</v>
      </c>
      <c r="C3061" s="97" t="s">
        <v>348</v>
      </c>
      <c r="D3061" s="96" t="s">
        <v>3140</v>
      </c>
      <c r="E3061" s="98">
        <v>4168</v>
      </c>
      <c r="F3061" s="99">
        <v>139</v>
      </c>
      <c r="G3061" s="98">
        <v>4307</v>
      </c>
      <c r="H3061" s="98">
        <v>50134</v>
      </c>
      <c r="I3061" s="99">
        <v>2793</v>
      </c>
      <c r="J3061" s="98">
        <v>52927</v>
      </c>
      <c r="K3061" s="100">
        <v>8.1379999999999994E-2</v>
      </c>
      <c r="M3061">
        <f t="shared" si="94"/>
        <v>3.2273043882052474E-2</v>
      </c>
      <c r="N3061">
        <f t="shared" si="95"/>
        <v>5.2770797513556407E-2</v>
      </c>
    </row>
    <row r="3062" spans="1:14" x14ac:dyDescent="0.2">
      <c r="A3062" s="96">
        <v>450035</v>
      </c>
      <c r="B3062" s="97" t="s">
        <v>272</v>
      </c>
      <c r="C3062" s="97" t="s">
        <v>348</v>
      </c>
      <c r="D3062" s="96" t="s">
        <v>1214</v>
      </c>
      <c r="E3062" s="98">
        <v>2085</v>
      </c>
      <c r="F3062" s="99">
        <v>1285</v>
      </c>
      <c r="G3062" s="98">
        <v>3370</v>
      </c>
      <c r="H3062" s="98">
        <v>12545</v>
      </c>
      <c r="I3062" s="99">
        <v>5368</v>
      </c>
      <c r="J3062" s="98">
        <v>17913</v>
      </c>
      <c r="K3062" s="100">
        <v>0.18812999999999999</v>
      </c>
      <c r="M3062">
        <f t="shared" si="94"/>
        <v>0.38130563798219586</v>
      </c>
      <c r="N3062">
        <f t="shared" si="95"/>
        <v>0.29967063026852009</v>
      </c>
    </row>
    <row r="3063" spans="1:14" x14ac:dyDescent="0.2">
      <c r="A3063" s="96">
        <v>450037</v>
      </c>
      <c r="B3063" s="97" t="s">
        <v>272</v>
      </c>
      <c r="C3063" s="97" t="s">
        <v>348</v>
      </c>
      <c r="D3063" s="96" t="s">
        <v>3141</v>
      </c>
      <c r="E3063" s="98">
        <v>3170</v>
      </c>
      <c r="F3063" s="99">
        <v>53</v>
      </c>
      <c r="G3063" s="98">
        <v>3223</v>
      </c>
      <c r="H3063" s="98">
        <v>41066</v>
      </c>
      <c r="I3063" s="99">
        <v>1834</v>
      </c>
      <c r="J3063" s="98">
        <v>42900</v>
      </c>
      <c r="K3063" s="100">
        <v>7.5130000000000002E-2</v>
      </c>
      <c r="M3063">
        <f t="shared" si="94"/>
        <v>1.6444306546695625E-2</v>
      </c>
      <c r="N3063">
        <f t="shared" si="95"/>
        <v>4.2750582750582751E-2</v>
      </c>
    </row>
    <row r="3064" spans="1:14" x14ac:dyDescent="0.2">
      <c r="A3064" s="96">
        <v>450039</v>
      </c>
      <c r="B3064" s="97" t="s">
        <v>272</v>
      </c>
      <c r="C3064" s="97" t="s">
        <v>348</v>
      </c>
      <c r="D3064" s="96" t="s">
        <v>3142</v>
      </c>
      <c r="E3064" s="98">
        <v>3046</v>
      </c>
      <c r="F3064" s="99">
        <v>39</v>
      </c>
      <c r="G3064" s="98">
        <v>3085</v>
      </c>
      <c r="H3064" s="98">
        <v>17314</v>
      </c>
      <c r="I3064" s="99">
        <v>536</v>
      </c>
      <c r="J3064" s="98">
        <v>17850</v>
      </c>
      <c r="K3064" s="100">
        <v>0.17283000000000001</v>
      </c>
      <c r="M3064">
        <f t="shared" si="94"/>
        <v>1.2641815235008104E-2</v>
      </c>
      <c r="N3064">
        <f t="shared" si="95"/>
        <v>3.0028011204481793E-2</v>
      </c>
    </row>
    <row r="3065" spans="1:14" x14ac:dyDescent="0.2">
      <c r="A3065" s="96">
        <v>450040</v>
      </c>
      <c r="B3065" s="97" t="s">
        <v>168</v>
      </c>
      <c r="C3065" s="97" t="s">
        <v>348</v>
      </c>
      <c r="D3065" s="96" t="s">
        <v>1360</v>
      </c>
      <c r="E3065" s="98">
        <v>7291</v>
      </c>
      <c r="F3065" s="99">
        <v>0</v>
      </c>
      <c r="G3065" s="98">
        <v>7291</v>
      </c>
      <c r="H3065" s="98">
        <v>74115</v>
      </c>
      <c r="I3065" s="99">
        <v>0</v>
      </c>
      <c r="J3065" s="98">
        <v>74115</v>
      </c>
      <c r="K3065" s="100">
        <v>9.8369999999999999E-2</v>
      </c>
      <c r="M3065">
        <f t="shared" si="94"/>
        <v>0</v>
      </c>
      <c r="N3065">
        <f t="shared" si="95"/>
        <v>0</v>
      </c>
    </row>
    <row r="3066" spans="1:14" x14ac:dyDescent="0.2">
      <c r="A3066" s="96">
        <v>450042</v>
      </c>
      <c r="B3066" s="97" t="s">
        <v>272</v>
      </c>
      <c r="C3066" s="97" t="s">
        <v>348</v>
      </c>
      <c r="D3066" s="96" t="s">
        <v>3143</v>
      </c>
      <c r="E3066" s="98">
        <v>2180</v>
      </c>
      <c r="F3066" s="99">
        <v>20</v>
      </c>
      <c r="G3066" s="98">
        <v>2200</v>
      </c>
      <c r="H3066" s="98">
        <v>27367</v>
      </c>
      <c r="I3066" s="99">
        <v>1450</v>
      </c>
      <c r="J3066" s="98">
        <v>28817</v>
      </c>
      <c r="K3066" s="100">
        <v>7.6340000000000005E-2</v>
      </c>
      <c r="M3066">
        <f t="shared" si="94"/>
        <v>9.0909090909090905E-3</v>
      </c>
      <c r="N3066">
        <f t="shared" si="95"/>
        <v>5.0317520907797481E-2</v>
      </c>
    </row>
    <row r="3067" spans="1:14" x14ac:dyDescent="0.2">
      <c r="A3067" s="96">
        <v>450044</v>
      </c>
      <c r="B3067" s="97" t="s">
        <v>272</v>
      </c>
      <c r="C3067" s="97" t="s">
        <v>348</v>
      </c>
      <c r="D3067" s="96" t="s">
        <v>3144</v>
      </c>
      <c r="E3067" s="98">
        <v>3793</v>
      </c>
      <c r="F3067" s="99">
        <v>116</v>
      </c>
      <c r="G3067" s="98">
        <v>3909</v>
      </c>
      <c r="H3067" s="98">
        <v>29247</v>
      </c>
      <c r="I3067" s="99">
        <v>1849</v>
      </c>
      <c r="J3067" s="98">
        <v>31096</v>
      </c>
      <c r="K3067" s="100">
        <v>0.12570999999999999</v>
      </c>
      <c r="M3067">
        <f t="shared" si="94"/>
        <v>2.9675108723458684E-2</v>
      </c>
      <c r="N3067">
        <f t="shared" si="95"/>
        <v>5.9461023925906867E-2</v>
      </c>
    </row>
    <row r="3068" spans="1:14" x14ac:dyDescent="0.2">
      <c r="A3068" s="96">
        <v>450046</v>
      </c>
      <c r="B3068" s="97" t="s">
        <v>272</v>
      </c>
      <c r="C3068" s="97" t="s">
        <v>348</v>
      </c>
      <c r="D3068" s="96" t="s">
        <v>3145</v>
      </c>
      <c r="E3068" s="98">
        <v>11567</v>
      </c>
      <c r="F3068" s="99">
        <v>300</v>
      </c>
      <c r="G3068" s="98">
        <v>11867</v>
      </c>
      <c r="H3068" s="98">
        <v>64591</v>
      </c>
      <c r="I3068" s="99">
        <v>4754</v>
      </c>
      <c r="J3068" s="98">
        <v>69345</v>
      </c>
      <c r="K3068" s="100">
        <v>0.17113</v>
      </c>
      <c r="M3068">
        <f t="shared" si="94"/>
        <v>2.528018875874273E-2</v>
      </c>
      <c r="N3068">
        <f t="shared" si="95"/>
        <v>6.855577186531113E-2</v>
      </c>
    </row>
    <row r="3069" spans="1:14" x14ac:dyDescent="0.2">
      <c r="A3069" s="96">
        <v>450047</v>
      </c>
      <c r="B3069" s="97" t="s">
        <v>272</v>
      </c>
      <c r="C3069" s="97" t="s">
        <v>348</v>
      </c>
      <c r="D3069" s="96" t="s">
        <v>3146</v>
      </c>
      <c r="E3069" s="98">
        <v>432</v>
      </c>
      <c r="F3069" s="99">
        <v>0</v>
      </c>
      <c r="G3069" s="98">
        <v>432</v>
      </c>
      <c r="H3069" s="98">
        <v>761</v>
      </c>
      <c r="I3069" s="99">
        <v>0</v>
      </c>
      <c r="J3069" s="98">
        <v>761</v>
      </c>
      <c r="K3069" s="100">
        <v>0.56767000000000001</v>
      </c>
      <c r="M3069">
        <f t="shared" si="94"/>
        <v>0</v>
      </c>
      <c r="N3069">
        <f t="shared" si="95"/>
        <v>0</v>
      </c>
    </row>
    <row r="3070" spans="1:14" x14ac:dyDescent="0.2">
      <c r="A3070" s="96">
        <v>450051</v>
      </c>
      <c r="B3070" s="97" t="s">
        <v>272</v>
      </c>
      <c r="C3070" s="97" t="s">
        <v>348</v>
      </c>
      <c r="D3070" s="96" t="s">
        <v>3147</v>
      </c>
      <c r="E3070" s="98">
        <v>4617</v>
      </c>
      <c r="F3070" s="99">
        <v>231</v>
      </c>
      <c r="G3070" s="98">
        <v>4848</v>
      </c>
      <c r="H3070" s="98">
        <v>30153</v>
      </c>
      <c r="I3070" s="99">
        <v>7753</v>
      </c>
      <c r="J3070" s="98">
        <v>37906</v>
      </c>
      <c r="K3070" s="100">
        <v>0.12790000000000001</v>
      </c>
      <c r="M3070">
        <f t="shared" si="94"/>
        <v>4.7648514851485149E-2</v>
      </c>
      <c r="N3070">
        <f t="shared" si="95"/>
        <v>0.20453226402152694</v>
      </c>
    </row>
    <row r="3071" spans="1:14" x14ac:dyDescent="0.2">
      <c r="A3071" s="96">
        <v>450052</v>
      </c>
      <c r="B3071" s="97" t="s">
        <v>272</v>
      </c>
      <c r="C3071" s="97" t="s">
        <v>348</v>
      </c>
      <c r="D3071" s="96" t="s">
        <v>3148</v>
      </c>
      <c r="E3071" s="98">
        <v>298</v>
      </c>
      <c r="F3071" s="99">
        <v>0</v>
      </c>
      <c r="G3071" s="98">
        <v>298</v>
      </c>
      <c r="H3071" s="98">
        <v>3429</v>
      </c>
      <c r="I3071" s="99">
        <v>0</v>
      </c>
      <c r="J3071" s="98">
        <v>3429</v>
      </c>
      <c r="K3071" s="100">
        <v>8.6910000000000001E-2</v>
      </c>
      <c r="M3071">
        <f t="shared" si="94"/>
        <v>0</v>
      </c>
      <c r="N3071">
        <f t="shared" si="95"/>
        <v>0</v>
      </c>
    </row>
    <row r="3072" spans="1:14" x14ac:dyDescent="0.2">
      <c r="A3072" s="96">
        <v>450054</v>
      </c>
      <c r="B3072" s="97" t="s">
        <v>272</v>
      </c>
      <c r="C3072" s="97" t="s">
        <v>348</v>
      </c>
      <c r="D3072" s="96" t="s">
        <v>3149</v>
      </c>
      <c r="E3072" s="98">
        <v>2476</v>
      </c>
      <c r="F3072" s="99">
        <v>85</v>
      </c>
      <c r="G3072" s="98">
        <v>2561</v>
      </c>
      <c r="H3072" s="98">
        <v>45559</v>
      </c>
      <c r="I3072" s="99">
        <v>547</v>
      </c>
      <c r="J3072" s="98">
        <v>46106</v>
      </c>
      <c r="K3072" s="100">
        <v>5.5550000000000002E-2</v>
      </c>
      <c r="M3072">
        <f t="shared" si="94"/>
        <v>3.3190160093713394E-2</v>
      </c>
      <c r="N3072">
        <f t="shared" si="95"/>
        <v>1.1863965644384678E-2</v>
      </c>
    </row>
    <row r="3073" spans="1:14" x14ac:dyDescent="0.2">
      <c r="A3073" s="96">
        <v>450055</v>
      </c>
      <c r="B3073" s="97" t="s">
        <v>272</v>
      </c>
      <c r="C3073" s="97" t="s">
        <v>348</v>
      </c>
      <c r="D3073" s="96" t="s">
        <v>3150</v>
      </c>
      <c r="E3073" s="98">
        <v>289</v>
      </c>
      <c r="F3073" s="99">
        <v>3</v>
      </c>
      <c r="G3073" s="98">
        <v>292</v>
      </c>
      <c r="H3073" s="98">
        <v>3779</v>
      </c>
      <c r="I3073" s="99">
        <v>181</v>
      </c>
      <c r="J3073" s="98">
        <v>3960</v>
      </c>
      <c r="K3073" s="100">
        <v>7.374E-2</v>
      </c>
      <c r="M3073">
        <f t="shared" si="94"/>
        <v>1.0273972602739725E-2</v>
      </c>
      <c r="N3073">
        <f t="shared" si="95"/>
        <v>4.570707070707071E-2</v>
      </c>
    </row>
    <row r="3074" spans="1:14" x14ac:dyDescent="0.2">
      <c r="A3074" s="96">
        <v>450056</v>
      </c>
      <c r="B3074" s="97" t="s">
        <v>272</v>
      </c>
      <c r="C3074" s="97" t="s">
        <v>348</v>
      </c>
      <c r="D3074" s="96" t="s">
        <v>3151</v>
      </c>
      <c r="E3074" s="98">
        <v>2369</v>
      </c>
      <c r="F3074" s="99">
        <v>0</v>
      </c>
      <c r="G3074" s="98">
        <v>2369</v>
      </c>
      <c r="H3074" s="98">
        <v>47019</v>
      </c>
      <c r="I3074" s="99">
        <v>0</v>
      </c>
      <c r="J3074" s="98">
        <v>47019</v>
      </c>
      <c r="K3074" s="100">
        <v>5.0380000000000001E-2</v>
      </c>
      <c r="M3074">
        <f t="shared" si="94"/>
        <v>0</v>
      </c>
      <c r="N3074">
        <f t="shared" si="95"/>
        <v>0</v>
      </c>
    </row>
    <row r="3075" spans="1:14" x14ac:dyDescent="0.2">
      <c r="A3075" s="96">
        <v>450058</v>
      </c>
      <c r="B3075" s="97" t="s">
        <v>272</v>
      </c>
      <c r="C3075" s="97" t="s">
        <v>348</v>
      </c>
      <c r="D3075" s="96" t="s">
        <v>887</v>
      </c>
      <c r="E3075" s="98">
        <v>19366</v>
      </c>
      <c r="F3075" s="99">
        <v>2095</v>
      </c>
      <c r="G3075" s="98">
        <v>21461</v>
      </c>
      <c r="H3075" s="98">
        <v>109021</v>
      </c>
      <c r="I3075" s="99">
        <v>36112</v>
      </c>
      <c r="J3075" s="98">
        <v>145133</v>
      </c>
      <c r="K3075" s="100">
        <v>0.14787</v>
      </c>
      <c r="M3075">
        <f t="shared" si="94"/>
        <v>9.7618936675830575E-2</v>
      </c>
      <c r="N3075">
        <f t="shared" si="95"/>
        <v>0.24882004781820813</v>
      </c>
    </row>
    <row r="3076" spans="1:14" x14ac:dyDescent="0.2">
      <c r="A3076" s="96">
        <v>450059</v>
      </c>
      <c r="B3076" s="97" t="s">
        <v>272</v>
      </c>
      <c r="C3076" s="97" t="s">
        <v>348</v>
      </c>
      <c r="D3076" s="96" t="s">
        <v>3152</v>
      </c>
      <c r="E3076" s="98">
        <v>518</v>
      </c>
      <c r="F3076" s="99">
        <v>0</v>
      </c>
      <c r="G3076" s="98">
        <v>518</v>
      </c>
      <c r="H3076" s="98">
        <v>12493</v>
      </c>
      <c r="I3076" s="99">
        <v>0</v>
      </c>
      <c r="J3076" s="98">
        <v>12493</v>
      </c>
      <c r="K3076" s="100">
        <v>4.1459999999999997E-2</v>
      </c>
      <c r="M3076">
        <f t="shared" ref="M3076:M3139" si="96">F3076/G3076</f>
        <v>0</v>
      </c>
      <c r="N3076">
        <f t="shared" ref="N3076:N3139" si="97">I3076/J3076</f>
        <v>0</v>
      </c>
    </row>
    <row r="3077" spans="1:14" x14ac:dyDescent="0.2">
      <c r="A3077" s="96">
        <v>450064</v>
      </c>
      <c r="B3077" s="97" t="s">
        <v>272</v>
      </c>
      <c r="C3077" s="97" t="s">
        <v>348</v>
      </c>
      <c r="D3077" s="96" t="s">
        <v>3153</v>
      </c>
      <c r="E3077" s="98">
        <v>3130</v>
      </c>
      <c r="F3077" s="99">
        <v>0</v>
      </c>
      <c r="G3077" s="98">
        <v>3130</v>
      </c>
      <c r="H3077" s="98">
        <v>38173</v>
      </c>
      <c r="I3077" s="99">
        <v>0</v>
      </c>
      <c r="J3077" s="98">
        <v>38173</v>
      </c>
      <c r="K3077" s="100">
        <v>8.2000000000000003E-2</v>
      </c>
      <c r="M3077">
        <f t="shared" si="96"/>
        <v>0</v>
      </c>
      <c r="N3077">
        <f t="shared" si="97"/>
        <v>0</v>
      </c>
    </row>
    <row r="3078" spans="1:14" x14ac:dyDescent="0.2">
      <c r="A3078" s="96">
        <v>450068</v>
      </c>
      <c r="B3078" s="97" t="s">
        <v>272</v>
      </c>
      <c r="C3078" s="97" t="s">
        <v>348</v>
      </c>
      <c r="D3078" s="96" t="s">
        <v>3154</v>
      </c>
      <c r="E3078" s="98">
        <v>5964</v>
      </c>
      <c r="F3078" s="99">
        <v>2252</v>
      </c>
      <c r="G3078" s="98">
        <v>8216</v>
      </c>
      <c r="H3078" s="98">
        <v>45800</v>
      </c>
      <c r="I3078" s="99">
        <v>8330</v>
      </c>
      <c r="J3078" s="98">
        <v>54130</v>
      </c>
      <c r="K3078" s="100">
        <v>0.15178</v>
      </c>
      <c r="M3078">
        <f t="shared" si="96"/>
        <v>0.27409931840311585</v>
      </c>
      <c r="N3078">
        <f t="shared" si="97"/>
        <v>0.1538887862553113</v>
      </c>
    </row>
    <row r="3079" spans="1:14" x14ac:dyDescent="0.2">
      <c r="A3079" s="96">
        <v>450072</v>
      </c>
      <c r="B3079" s="97" t="s">
        <v>272</v>
      </c>
      <c r="C3079" s="97" t="s">
        <v>348</v>
      </c>
      <c r="D3079" s="96" t="s">
        <v>3155</v>
      </c>
      <c r="E3079" s="98">
        <v>797</v>
      </c>
      <c r="F3079" s="99">
        <v>2</v>
      </c>
      <c r="G3079" s="98">
        <v>799</v>
      </c>
      <c r="H3079" s="98">
        <v>10300</v>
      </c>
      <c r="I3079" s="99">
        <v>336</v>
      </c>
      <c r="J3079" s="98">
        <v>10636</v>
      </c>
      <c r="K3079" s="100">
        <v>7.5120000000000006E-2</v>
      </c>
      <c r="M3079">
        <f t="shared" si="96"/>
        <v>2.5031289111389237E-3</v>
      </c>
      <c r="N3079">
        <f t="shared" si="97"/>
        <v>3.159082361790147E-2</v>
      </c>
    </row>
    <row r="3080" spans="1:14" x14ac:dyDescent="0.2">
      <c r="A3080" s="96">
        <v>450073</v>
      </c>
      <c r="B3080" s="97" t="s">
        <v>272</v>
      </c>
      <c r="C3080" s="97" t="s">
        <v>348</v>
      </c>
      <c r="D3080" s="96" t="s">
        <v>3156</v>
      </c>
      <c r="E3080" s="98">
        <v>120</v>
      </c>
      <c r="F3080" s="99">
        <v>0</v>
      </c>
      <c r="G3080" s="98">
        <v>120</v>
      </c>
      <c r="H3080" s="98">
        <v>1621</v>
      </c>
      <c r="I3080" s="99">
        <v>0</v>
      </c>
      <c r="J3080" s="98">
        <v>1621</v>
      </c>
      <c r="K3080" s="100">
        <v>7.4029999999999999E-2</v>
      </c>
      <c r="M3080">
        <f t="shared" si="96"/>
        <v>0</v>
      </c>
      <c r="N3080">
        <f t="shared" si="97"/>
        <v>0</v>
      </c>
    </row>
    <row r="3081" spans="1:14" x14ac:dyDescent="0.2">
      <c r="A3081" s="96">
        <v>450076</v>
      </c>
      <c r="B3081" s="97" t="s">
        <v>272</v>
      </c>
      <c r="C3081" s="97" t="s">
        <v>348</v>
      </c>
      <c r="D3081" s="96" t="s">
        <v>3157</v>
      </c>
      <c r="E3081" s="98">
        <v>2482</v>
      </c>
      <c r="F3081" s="99">
        <v>153</v>
      </c>
      <c r="G3081" s="98">
        <v>2635</v>
      </c>
      <c r="H3081" s="98">
        <v>55672</v>
      </c>
      <c r="I3081" s="99">
        <v>1201</v>
      </c>
      <c r="J3081" s="98">
        <v>56873</v>
      </c>
      <c r="K3081" s="100">
        <v>4.6330000000000003E-2</v>
      </c>
      <c r="M3081">
        <f t="shared" si="96"/>
        <v>5.8064516129032261E-2</v>
      </c>
      <c r="N3081">
        <f t="shared" si="97"/>
        <v>2.1117226100258471E-2</v>
      </c>
    </row>
    <row r="3082" spans="1:14" x14ac:dyDescent="0.2">
      <c r="A3082" s="96">
        <v>450078</v>
      </c>
      <c r="B3082" s="97" t="s">
        <v>272</v>
      </c>
      <c r="C3082" s="97" t="s">
        <v>348</v>
      </c>
      <c r="D3082" s="96" t="s">
        <v>3158</v>
      </c>
      <c r="E3082" s="98">
        <v>358</v>
      </c>
      <c r="F3082" s="99">
        <v>0</v>
      </c>
      <c r="G3082" s="98">
        <v>358</v>
      </c>
      <c r="H3082" s="98">
        <v>2905</v>
      </c>
      <c r="I3082" s="99">
        <v>0</v>
      </c>
      <c r="J3082" s="98">
        <v>2905</v>
      </c>
      <c r="K3082" s="100">
        <v>0.12324</v>
      </c>
      <c r="M3082">
        <f t="shared" si="96"/>
        <v>0</v>
      </c>
      <c r="N3082">
        <f t="shared" si="97"/>
        <v>0</v>
      </c>
    </row>
    <row r="3083" spans="1:14" x14ac:dyDescent="0.2">
      <c r="A3083" s="96">
        <v>450079</v>
      </c>
      <c r="B3083" s="97" t="s">
        <v>272</v>
      </c>
      <c r="C3083" s="97" t="s">
        <v>348</v>
      </c>
      <c r="D3083" s="96" t="s">
        <v>3159</v>
      </c>
      <c r="E3083" s="98">
        <v>1834</v>
      </c>
      <c r="F3083" s="99">
        <v>0</v>
      </c>
      <c r="G3083" s="98">
        <v>1834</v>
      </c>
      <c r="H3083" s="98">
        <v>20142</v>
      </c>
      <c r="I3083" s="99">
        <v>0</v>
      </c>
      <c r="J3083" s="98">
        <v>20142</v>
      </c>
      <c r="K3083" s="100">
        <v>9.1050000000000006E-2</v>
      </c>
      <c r="M3083">
        <f t="shared" si="96"/>
        <v>0</v>
      </c>
      <c r="N3083">
        <f t="shared" si="97"/>
        <v>0</v>
      </c>
    </row>
    <row r="3084" spans="1:14" x14ac:dyDescent="0.2">
      <c r="A3084" s="96">
        <v>450080</v>
      </c>
      <c r="B3084" s="97" t="s">
        <v>272</v>
      </c>
      <c r="C3084" s="97" t="s">
        <v>348</v>
      </c>
      <c r="D3084" s="96" t="s">
        <v>3160</v>
      </c>
      <c r="E3084" s="98">
        <v>785</v>
      </c>
      <c r="F3084" s="99">
        <v>0</v>
      </c>
      <c r="G3084" s="98">
        <v>785</v>
      </c>
      <c r="H3084" s="98">
        <v>9929</v>
      </c>
      <c r="I3084" s="99">
        <v>0</v>
      </c>
      <c r="J3084" s="98">
        <v>9929</v>
      </c>
      <c r="K3084" s="100">
        <v>7.9060000000000005E-2</v>
      </c>
      <c r="M3084">
        <f t="shared" si="96"/>
        <v>0</v>
      </c>
      <c r="N3084">
        <f t="shared" si="97"/>
        <v>0</v>
      </c>
    </row>
    <row r="3085" spans="1:14" x14ac:dyDescent="0.2">
      <c r="A3085" s="96">
        <v>450082</v>
      </c>
      <c r="B3085" s="97" t="s">
        <v>272</v>
      </c>
      <c r="C3085" s="97" t="s">
        <v>348</v>
      </c>
      <c r="D3085" s="96" t="s">
        <v>3161</v>
      </c>
      <c r="E3085" s="98">
        <v>761</v>
      </c>
      <c r="F3085" s="99">
        <v>0</v>
      </c>
      <c r="G3085" s="98">
        <v>761</v>
      </c>
      <c r="H3085" s="98">
        <v>3672</v>
      </c>
      <c r="I3085" s="99">
        <v>0</v>
      </c>
      <c r="J3085" s="98">
        <v>3672</v>
      </c>
      <c r="K3085" s="100">
        <v>0.20724000000000001</v>
      </c>
      <c r="M3085">
        <f t="shared" si="96"/>
        <v>0</v>
      </c>
      <c r="N3085">
        <f t="shared" si="97"/>
        <v>0</v>
      </c>
    </row>
    <row r="3086" spans="1:14" x14ac:dyDescent="0.2">
      <c r="A3086" s="96">
        <v>450083</v>
      </c>
      <c r="B3086" s="97" t="s">
        <v>272</v>
      </c>
      <c r="C3086" s="97" t="s">
        <v>348</v>
      </c>
      <c r="D3086" s="96" t="s">
        <v>3162</v>
      </c>
      <c r="E3086" s="98">
        <v>5614</v>
      </c>
      <c r="F3086" s="99">
        <v>0</v>
      </c>
      <c r="G3086" s="98">
        <v>5614</v>
      </c>
      <c r="H3086" s="98">
        <v>55581</v>
      </c>
      <c r="I3086" s="99">
        <v>0</v>
      </c>
      <c r="J3086" s="98">
        <v>55581</v>
      </c>
      <c r="K3086" s="100">
        <v>0.10101</v>
      </c>
      <c r="M3086">
        <f t="shared" si="96"/>
        <v>0</v>
      </c>
      <c r="N3086">
        <f t="shared" si="97"/>
        <v>0</v>
      </c>
    </row>
    <row r="3087" spans="1:14" x14ac:dyDescent="0.2">
      <c r="A3087" s="96">
        <v>450085</v>
      </c>
      <c r="B3087" s="97" t="s">
        <v>272</v>
      </c>
      <c r="C3087" s="97" t="s">
        <v>348</v>
      </c>
      <c r="D3087" s="96" t="s">
        <v>3163</v>
      </c>
      <c r="E3087" s="98">
        <v>136</v>
      </c>
      <c r="F3087" s="99">
        <v>0</v>
      </c>
      <c r="G3087" s="98">
        <v>136</v>
      </c>
      <c r="H3087" s="98">
        <v>2552</v>
      </c>
      <c r="I3087" s="99">
        <v>0</v>
      </c>
      <c r="J3087" s="98">
        <v>2552</v>
      </c>
      <c r="K3087" s="100">
        <v>5.3289999999999997E-2</v>
      </c>
      <c r="M3087">
        <f t="shared" si="96"/>
        <v>0</v>
      </c>
      <c r="N3087">
        <f t="shared" si="97"/>
        <v>0</v>
      </c>
    </row>
    <row r="3088" spans="1:14" x14ac:dyDescent="0.2">
      <c r="A3088" s="96">
        <v>450087</v>
      </c>
      <c r="B3088" s="97" t="s">
        <v>168</v>
      </c>
      <c r="C3088" s="97" t="s">
        <v>348</v>
      </c>
      <c r="D3088" s="96" t="s">
        <v>3164</v>
      </c>
      <c r="E3088" s="98">
        <v>759</v>
      </c>
      <c r="F3088" s="99">
        <v>0</v>
      </c>
      <c r="G3088" s="98">
        <v>759</v>
      </c>
      <c r="H3088" s="98">
        <v>12836</v>
      </c>
      <c r="I3088" s="99">
        <v>159</v>
      </c>
      <c r="J3088" s="98">
        <v>12995</v>
      </c>
      <c r="K3088" s="100">
        <v>5.8409999999999997E-2</v>
      </c>
      <c r="M3088">
        <f t="shared" si="96"/>
        <v>0</v>
      </c>
      <c r="N3088">
        <f t="shared" si="97"/>
        <v>1.2235475182762601E-2</v>
      </c>
    </row>
    <row r="3089" spans="1:14" x14ac:dyDescent="0.2">
      <c r="A3089" s="96">
        <v>450090</v>
      </c>
      <c r="B3089" s="97" t="s">
        <v>272</v>
      </c>
      <c r="C3089" s="97" t="s">
        <v>348</v>
      </c>
      <c r="D3089" s="96" t="s">
        <v>3165</v>
      </c>
      <c r="E3089" s="98">
        <v>433</v>
      </c>
      <c r="F3089" s="99">
        <v>0</v>
      </c>
      <c r="G3089" s="98">
        <v>433</v>
      </c>
      <c r="H3089" s="98">
        <v>5146</v>
      </c>
      <c r="I3089" s="99">
        <v>0</v>
      </c>
      <c r="J3089" s="98">
        <v>5146</v>
      </c>
      <c r="K3089" s="100">
        <v>8.4140000000000006E-2</v>
      </c>
      <c r="M3089">
        <f t="shared" si="96"/>
        <v>0</v>
      </c>
      <c r="N3089">
        <f t="shared" si="97"/>
        <v>0</v>
      </c>
    </row>
    <row r="3090" spans="1:14" x14ac:dyDescent="0.2">
      <c r="A3090" s="96">
        <v>450092</v>
      </c>
      <c r="B3090" s="97" t="s">
        <v>168</v>
      </c>
      <c r="C3090" s="97" t="s">
        <v>348</v>
      </c>
      <c r="D3090" s="96" t="s">
        <v>3166</v>
      </c>
      <c r="E3090" s="98">
        <v>5038</v>
      </c>
      <c r="F3090" s="99">
        <v>0</v>
      </c>
      <c r="G3090" s="98">
        <v>5038</v>
      </c>
      <c r="H3090" s="98">
        <v>8955</v>
      </c>
      <c r="I3090" s="99">
        <v>0</v>
      </c>
      <c r="J3090" s="98">
        <v>8955</v>
      </c>
      <c r="K3090" s="100">
        <v>0.56259000000000003</v>
      </c>
      <c r="M3090">
        <f t="shared" si="96"/>
        <v>0</v>
      </c>
      <c r="N3090">
        <f t="shared" si="97"/>
        <v>0</v>
      </c>
    </row>
    <row r="3091" spans="1:14" x14ac:dyDescent="0.2">
      <c r="A3091" s="96">
        <v>450097</v>
      </c>
      <c r="B3091" s="97" t="s">
        <v>168</v>
      </c>
      <c r="C3091" s="97" t="s">
        <v>348</v>
      </c>
      <c r="D3091" s="96" t="s">
        <v>3167</v>
      </c>
      <c r="E3091" s="98">
        <v>2303</v>
      </c>
      <c r="F3091" s="99">
        <v>102</v>
      </c>
      <c r="G3091" s="98">
        <v>2405</v>
      </c>
      <c r="H3091" s="98">
        <v>26146</v>
      </c>
      <c r="I3091" s="99">
        <v>300</v>
      </c>
      <c r="J3091" s="98">
        <v>26446</v>
      </c>
      <c r="K3091" s="100">
        <v>9.0939999999999993E-2</v>
      </c>
      <c r="M3091">
        <f t="shared" si="96"/>
        <v>4.2411642411642414E-2</v>
      </c>
      <c r="N3091">
        <f t="shared" si="97"/>
        <v>1.1343870528624367E-2</v>
      </c>
    </row>
    <row r="3092" spans="1:14" x14ac:dyDescent="0.2">
      <c r="A3092" s="96">
        <v>450099</v>
      </c>
      <c r="B3092" s="97" t="s">
        <v>168</v>
      </c>
      <c r="C3092" s="97" t="s">
        <v>348</v>
      </c>
      <c r="D3092" s="96" t="s">
        <v>3168</v>
      </c>
      <c r="E3092" s="98">
        <v>312</v>
      </c>
      <c r="F3092" s="99">
        <v>0</v>
      </c>
      <c r="G3092" s="98">
        <v>312</v>
      </c>
      <c r="H3092" s="98">
        <v>5441</v>
      </c>
      <c r="I3092" s="99">
        <v>0</v>
      </c>
      <c r="J3092" s="98">
        <v>5441</v>
      </c>
      <c r="K3092" s="100">
        <v>5.7340000000000002E-2</v>
      </c>
      <c r="M3092">
        <f t="shared" si="96"/>
        <v>0</v>
      </c>
      <c r="N3092">
        <f t="shared" si="97"/>
        <v>0</v>
      </c>
    </row>
    <row r="3093" spans="1:14" x14ac:dyDescent="0.2">
      <c r="A3093" s="96">
        <v>450101</v>
      </c>
      <c r="B3093" s="97" t="s">
        <v>272</v>
      </c>
      <c r="C3093" s="97" t="s">
        <v>348</v>
      </c>
      <c r="D3093" s="96" t="s">
        <v>3169</v>
      </c>
      <c r="E3093" s="98">
        <v>1907</v>
      </c>
      <c r="F3093" s="99">
        <v>30</v>
      </c>
      <c r="G3093" s="98">
        <v>1937</v>
      </c>
      <c r="H3093" s="98">
        <v>17396</v>
      </c>
      <c r="I3093" s="99">
        <v>988</v>
      </c>
      <c r="J3093" s="98">
        <v>18384</v>
      </c>
      <c r="K3093" s="100">
        <v>0.10536</v>
      </c>
      <c r="M3093">
        <f t="shared" si="96"/>
        <v>1.5487867836861126E-2</v>
      </c>
      <c r="N3093">
        <f t="shared" si="97"/>
        <v>5.3742384682332466E-2</v>
      </c>
    </row>
    <row r="3094" spans="1:14" x14ac:dyDescent="0.2">
      <c r="A3094" s="96">
        <v>450102</v>
      </c>
      <c r="B3094" s="97" t="s">
        <v>272</v>
      </c>
      <c r="C3094" s="97" t="s">
        <v>348</v>
      </c>
      <c r="D3094" s="96" t="s">
        <v>3170</v>
      </c>
      <c r="E3094" s="98">
        <v>3447</v>
      </c>
      <c r="F3094" s="99">
        <v>0</v>
      </c>
      <c r="G3094" s="98">
        <v>3447</v>
      </c>
      <c r="H3094" s="98">
        <v>53097</v>
      </c>
      <c r="I3094" s="99">
        <v>0</v>
      </c>
      <c r="J3094" s="98">
        <v>53097</v>
      </c>
      <c r="K3094" s="100">
        <v>6.4920000000000005E-2</v>
      </c>
      <c r="M3094">
        <f t="shared" si="96"/>
        <v>0</v>
      </c>
      <c r="N3094">
        <f t="shared" si="97"/>
        <v>0</v>
      </c>
    </row>
    <row r="3095" spans="1:14" x14ac:dyDescent="0.2">
      <c r="A3095" s="96">
        <v>450104</v>
      </c>
      <c r="B3095" s="97" t="s">
        <v>272</v>
      </c>
      <c r="C3095" s="97" t="s">
        <v>348</v>
      </c>
      <c r="D3095" s="96" t="s">
        <v>3171</v>
      </c>
      <c r="E3095" s="98">
        <v>1063</v>
      </c>
      <c r="F3095" s="99">
        <v>0</v>
      </c>
      <c r="G3095" s="98">
        <v>1063</v>
      </c>
      <c r="H3095" s="98">
        <v>11124</v>
      </c>
      <c r="I3095" s="99">
        <v>0</v>
      </c>
      <c r="J3095" s="98">
        <v>11124</v>
      </c>
      <c r="K3095" s="100">
        <v>9.5560000000000006E-2</v>
      </c>
      <c r="M3095">
        <f t="shared" si="96"/>
        <v>0</v>
      </c>
      <c r="N3095">
        <f t="shared" si="97"/>
        <v>0</v>
      </c>
    </row>
    <row r="3096" spans="1:14" x14ac:dyDescent="0.2">
      <c r="A3096" s="96">
        <v>450107</v>
      </c>
      <c r="B3096" s="97" t="s">
        <v>168</v>
      </c>
      <c r="C3096" s="97" t="s">
        <v>348</v>
      </c>
      <c r="D3096" s="96" t="s">
        <v>3172</v>
      </c>
      <c r="E3096" s="98">
        <v>5365</v>
      </c>
      <c r="F3096" s="99">
        <v>16</v>
      </c>
      <c r="G3096" s="98">
        <v>5381</v>
      </c>
      <c r="H3096" s="98">
        <v>17493</v>
      </c>
      <c r="I3096" s="99">
        <v>93</v>
      </c>
      <c r="J3096" s="98">
        <v>17586</v>
      </c>
      <c r="K3096" s="100">
        <v>0.30597999999999997</v>
      </c>
      <c r="M3096">
        <f t="shared" si="96"/>
        <v>2.9734250139379298E-3</v>
      </c>
      <c r="N3096">
        <f t="shared" si="97"/>
        <v>5.2882975093824633E-3</v>
      </c>
    </row>
    <row r="3097" spans="1:14" x14ac:dyDescent="0.2">
      <c r="A3097" s="96">
        <v>450108</v>
      </c>
      <c r="B3097" s="97" t="s">
        <v>272</v>
      </c>
      <c r="C3097" s="97" t="s">
        <v>348</v>
      </c>
      <c r="D3097" s="96" t="s">
        <v>3173</v>
      </c>
      <c r="E3097" s="98">
        <v>243</v>
      </c>
      <c r="F3097" s="99">
        <v>0</v>
      </c>
      <c r="G3097" s="98">
        <v>243</v>
      </c>
      <c r="H3097" s="98">
        <v>2907</v>
      </c>
      <c r="I3097" s="99">
        <v>0</v>
      </c>
      <c r="J3097" s="98">
        <v>2907</v>
      </c>
      <c r="K3097" s="100">
        <v>8.3589999999999998E-2</v>
      </c>
      <c r="M3097">
        <f t="shared" si="96"/>
        <v>0</v>
      </c>
      <c r="N3097">
        <f t="shared" si="97"/>
        <v>0</v>
      </c>
    </row>
    <row r="3098" spans="1:14" x14ac:dyDescent="0.2">
      <c r="A3098" s="96">
        <v>450119</v>
      </c>
      <c r="B3098" s="97" t="s">
        <v>168</v>
      </c>
      <c r="C3098" s="97" t="s">
        <v>348</v>
      </c>
      <c r="D3098" s="96" t="s">
        <v>3174</v>
      </c>
      <c r="E3098" s="98">
        <v>3735</v>
      </c>
      <c r="F3098" s="99">
        <v>0</v>
      </c>
      <c r="G3098" s="98">
        <v>3735</v>
      </c>
      <c r="H3098" s="98">
        <v>10352</v>
      </c>
      <c r="I3098" s="99">
        <v>9</v>
      </c>
      <c r="J3098" s="98">
        <v>10361</v>
      </c>
      <c r="K3098" s="100">
        <v>0.36048999999999998</v>
      </c>
      <c r="M3098">
        <f t="shared" si="96"/>
        <v>0</v>
      </c>
      <c r="N3098">
        <f t="shared" si="97"/>
        <v>8.686420229707557E-4</v>
      </c>
    </row>
    <row r="3099" spans="1:14" x14ac:dyDescent="0.2">
      <c r="A3099" s="96">
        <v>450123</v>
      </c>
      <c r="B3099" s="97" t="s">
        <v>272</v>
      </c>
      <c r="C3099" s="97" t="s">
        <v>348</v>
      </c>
      <c r="D3099" s="96" t="s">
        <v>3175</v>
      </c>
      <c r="E3099" s="98">
        <v>473</v>
      </c>
      <c r="F3099" s="99">
        <v>0</v>
      </c>
      <c r="G3099" s="98">
        <v>473</v>
      </c>
      <c r="H3099" s="98">
        <v>6281</v>
      </c>
      <c r="I3099" s="99">
        <v>0</v>
      </c>
      <c r="J3099" s="98">
        <v>6281</v>
      </c>
      <c r="K3099" s="100">
        <v>7.5310000000000002E-2</v>
      </c>
      <c r="M3099">
        <f t="shared" si="96"/>
        <v>0</v>
      </c>
      <c r="N3099">
        <f t="shared" si="97"/>
        <v>0</v>
      </c>
    </row>
    <row r="3100" spans="1:14" x14ac:dyDescent="0.2">
      <c r="A3100" s="96">
        <v>450124</v>
      </c>
      <c r="B3100" s="97" t="s">
        <v>272</v>
      </c>
      <c r="C3100" s="97" t="s">
        <v>348</v>
      </c>
      <c r="D3100" s="96" t="s">
        <v>3176</v>
      </c>
      <c r="E3100" s="98">
        <v>2425</v>
      </c>
      <c r="F3100" s="99">
        <v>0</v>
      </c>
      <c r="G3100" s="98">
        <v>2425</v>
      </c>
      <c r="H3100" s="98">
        <v>13214</v>
      </c>
      <c r="I3100" s="99">
        <v>0</v>
      </c>
      <c r="J3100" s="98">
        <v>13214</v>
      </c>
      <c r="K3100" s="100">
        <v>0.18351999999999999</v>
      </c>
      <c r="M3100">
        <f t="shared" si="96"/>
        <v>0</v>
      </c>
      <c r="N3100">
        <f t="shared" si="97"/>
        <v>0</v>
      </c>
    </row>
    <row r="3101" spans="1:14" x14ac:dyDescent="0.2">
      <c r="A3101" s="96">
        <v>450126</v>
      </c>
      <c r="B3101" s="97" t="s">
        <v>168</v>
      </c>
      <c r="C3101" s="97" t="s">
        <v>348</v>
      </c>
      <c r="D3101" s="96" t="s">
        <v>3177</v>
      </c>
      <c r="E3101" s="98">
        <v>1368</v>
      </c>
      <c r="F3101" s="99">
        <v>4</v>
      </c>
      <c r="G3101" s="98">
        <v>1372</v>
      </c>
      <c r="H3101" s="98">
        <v>9876</v>
      </c>
      <c r="I3101" s="99">
        <v>48</v>
      </c>
      <c r="J3101" s="98">
        <v>9924</v>
      </c>
      <c r="K3101" s="100">
        <v>0.13825000000000001</v>
      </c>
      <c r="M3101">
        <f t="shared" si="96"/>
        <v>2.9154518950437317E-3</v>
      </c>
      <c r="N3101">
        <f t="shared" si="97"/>
        <v>4.8367593712212815E-3</v>
      </c>
    </row>
    <row r="3102" spans="1:14" x14ac:dyDescent="0.2">
      <c r="A3102" s="96">
        <v>450128</v>
      </c>
      <c r="B3102" s="97" t="s">
        <v>272</v>
      </c>
      <c r="C3102" s="97" t="s">
        <v>348</v>
      </c>
      <c r="D3102" s="96" t="s">
        <v>3178</v>
      </c>
      <c r="E3102" s="98">
        <v>6368</v>
      </c>
      <c r="F3102" s="99">
        <v>304</v>
      </c>
      <c r="G3102" s="98">
        <v>6672</v>
      </c>
      <c r="H3102" s="98">
        <v>17875</v>
      </c>
      <c r="I3102" s="99">
        <v>898</v>
      </c>
      <c r="J3102" s="98">
        <v>18773</v>
      </c>
      <c r="K3102" s="100">
        <v>0.35539999999999999</v>
      </c>
      <c r="M3102">
        <f t="shared" si="96"/>
        <v>4.5563549160671464E-2</v>
      </c>
      <c r="N3102">
        <f t="shared" si="97"/>
        <v>4.7834656155116388E-2</v>
      </c>
    </row>
    <row r="3103" spans="1:14" x14ac:dyDescent="0.2">
      <c r="A3103" s="96">
        <v>450130</v>
      </c>
      <c r="B3103" s="97" t="s">
        <v>272</v>
      </c>
      <c r="C3103" s="97" t="s">
        <v>348</v>
      </c>
      <c r="D3103" s="96" t="s">
        <v>3179</v>
      </c>
      <c r="E3103" s="98">
        <v>3852</v>
      </c>
      <c r="F3103" s="99">
        <v>128</v>
      </c>
      <c r="G3103" s="98">
        <v>3980</v>
      </c>
      <c r="H3103" s="98">
        <v>13585</v>
      </c>
      <c r="I3103" s="99">
        <v>169</v>
      </c>
      <c r="J3103" s="98">
        <v>13754</v>
      </c>
      <c r="K3103" s="100">
        <v>0.28937000000000002</v>
      </c>
      <c r="M3103">
        <f t="shared" si="96"/>
        <v>3.2160804020100506E-2</v>
      </c>
      <c r="N3103">
        <f t="shared" si="97"/>
        <v>1.2287334593572778E-2</v>
      </c>
    </row>
    <row r="3104" spans="1:14" x14ac:dyDescent="0.2">
      <c r="A3104" s="96">
        <v>450132</v>
      </c>
      <c r="B3104" s="97" t="s">
        <v>272</v>
      </c>
      <c r="C3104" s="97" t="s">
        <v>348</v>
      </c>
      <c r="D3104" s="96" t="s">
        <v>3180</v>
      </c>
      <c r="E3104" s="98">
        <v>3581</v>
      </c>
      <c r="F3104" s="99">
        <v>29</v>
      </c>
      <c r="G3104" s="98">
        <v>3610</v>
      </c>
      <c r="H3104" s="98">
        <v>28417</v>
      </c>
      <c r="I3104" s="99">
        <v>110</v>
      </c>
      <c r="J3104" s="98">
        <v>28527</v>
      </c>
      <c r="K3104" s="100">
        <v>0.12655</v>
      </c>
      <c r="M3104">
        <f t="shared" si="96"/>
        <v>8.0332409972299172E-3</v>
      </c>
      <c r="N3104">
        <f t="shared" si="97"/>
        <v>3.8559960738949067E-3</v>
      </c>
    </row>
    <row r="3105" spans="1:14" x14ac:dyDescent="0.2">
      <c r="A3105" s="96">
        <v>450133</v>
      </c>
      <c r="B3105" s="97" t="s">
        <v>272</v>
      </c>
      <c r="C3105" s="97" t="s">
        <v>348</v>
      </c>
      <c r="D3105" s="96" t="s">
        <v>3181</v>
      </c>
      <c r="E3105" s="98">
        <v>1791</v>
      </c>
      <c r="F3105" s="99">
        <v>4</v>
      </c>
      <c r="G3105" s="98">
        <v>1795</v>
      </c>
      <c r="H3105" s="98">
        <v>21518</v>
      </c>
      <c r="I3105" s="99">
        <v>44</v>
      </c>
      <c r="J3105" s="98">
        <v>21562</v>
      </c>
      <c r="K3105" s="100">
        <v>8.3250000000000005E-2</v>
      </c>
      <c r="M3105">
        <f t="shared" si="96"/>
        <v>2.2284122562674096E-3</v>
      </c>
      <c r="N3105">
        <f t="shared" si="97"/>
        <v>2.0406270290325573E-3</v>
      </c>
    </row>
    <row r="3106" spans="1:14" x14ac:dyDescent="0.2">
      <c r="A3106" s="96">
        <v>450135</v>
      </c>
      <c r="B3106" s="97" t="s">
        <v>272</v>
      </c>
      <c r="C3106" s="97" t="s">
        <v>348</v>
      </c>
      <c r="D3106" s="96" t="s">
        <v>3182</v>
      </c>
      <c r="E3106" s="98">
        <v>6144</v>
      </c>
      <c r="F3106" s="99">
        <v>293</v>
      </c>
      <c r="G3106" s="98">
        <v>6437</v>
      </c>
      <c r="H3106" s="98">
        <v>59152</v>
      </c>
      <c r="I3106" s="99">
        <v>18018</v>
      </c>
      <c r="J3106" s="98">
        <v>77170</v>
      </c>
      <c r="K3106" s="100">
        <v>8.3409999999999998E-2</v>
      </c>
      <c r="M3106">
        <f t="shared" si="96"/>
        <v>4.5518098493086842E-2</v>
      </c>
      <c r="N3106">
        <f t="shared" si="97"/>
        <v>0.233484514707788</v>
      </c>
    </row>
    <row r="3107" spans="1:14" x14ac:dyDescent="0.2">
      <c r="A3107" s="96">
        <v>450137</v>
      </c>
      <c r="B3107" s="97" t="s">
        <v>272</v>
      </c>
      <c r="C3107" s="97" t="s">
        <v>348</v>
      </c>
      <c r="D3107" s="96" t="s">
        <v>3183</v>
      </c>
      <c r="E3107" s="98">
        <v>2659</v>
      </c>
      <c r="F3107" s="99">
        <v>0</v>
      </c>
      <c r="G3107" s="98">
        <v>2659</v>
      </c>
      <c r="H3107" s="98">
        <v>33148</v>
      </c>
      <c r="I3107" s="99">
        <v>0</v>
      </c>
      <c r="J3107" s="98">
        <v>33148</v>
      </c>
      <c r="K3107" s="100">
        <v>8.022E-2</v>
      </c>
      <c r="M3107">
        <f t="shared" si="96"/>
        <v>0</v>
      </c>
      <c r="N3107">
        <f t="shared" si="97"/>
        <v>0</v>
      </c>
    </row>
    <row r="3108" spans="1:14" x14ac:dyDescent="0.2">
      <c r="A3108" s="96">
        <v>450143</v>
      </c>
      <c r="B3108" s="97" t="s">
        <v>272</v>
      </c>
      <c r="C3108" s="97" t="s">
        <v>348</v>
      </c>
      <c r="D3108" s="96" t="s">
        <v>3184</v>
      </c>
      <c r="E3108" s="98">
        <v>190</v>
      </c>
      <c r="F3108" s="99">
        <v>0</v>
      </c>
      <c r="G3108" s="98">
        <v>190</v>
      </c>
      <c r="H3108" s="98">
        <v>2159</v>
      </c>
      <c r="I3108" s="99">
        <v>0</v>
      </c>
      <c r="J3108" s="98">
        <v>2159</v>
      </c>
      <c r="K3108" s="100">
        <v>8.7999999999999995E-2</v>
      </c>
      <c r="M3108">
        <f t="shared" si="96"/>
        <v>0</v>
      </c>
      <c r="N3108">
        <f t="shared" si="97"/>
        <v>0</v>
      </c>
    </row>
    <row r="3109" spans="1:14" x14ac:dyDescent="0.2">
      <c r="A3109" s="96">
        <v>450144</v>
      </c>
      <c r="B3109" s="97" t="s">
        <v>272</v>
      </c>
      <c r="C3109" s="97" t="s">
        <v>348</v>
      </c>
      <c r="D3109" s="96" t="s">
        <v>3185</v>
      </c>
      <c r="E3109" s="98">
        <v>121</v>
      </c>
      <c r="F3109" s="99">
        <v>0</v>
      </c>
      <c r="G3109" s="98">
        <v>121</v>
      </c>
      <c r="H3109" s="98">
        <v>1226</v>
      </c>
      <c r="I3109" s="99">
        <v>0</v>
      </c>
      <c r="J3109" s="98">
        <v>1226</v>
      </c>
      <c r="K3109" s="100">
        <v>9.869E-2</v>
      </c>
      <c r="M3109">
        <f t="shared" si="96"/>
        <v>0</v>
      </c>
      <c r="N3109">
        <f t="shared" si="97"/>
        <v>0</v>
      </c>
    </row>
    <row r="3110" spans="1:14" x14ac:dyDescent="0.2">
      <c r="A3110" s="96">
        <v>450147</v>
      </c>
      <c r="B3110" s="97" t="s">
        <v>168</v>
      </c>
      <c r="C3110" s="97" t="s">
        <v>348</v>
      </c>
      <c r="D3110" s="96" t="s">
        <v>3186</v>
      </c>
      <c r="E3110" s="98">
        <v>2199</v>
      </c>
      <c r="F3110" s="99">
        <v>26</v>
      </c>
      <c r="G3110" s="98">
        <v>2225</v>
      </c>
      <c r="H3110" s="98">
        <v>19306</v>
      </c>
      <c r="I3110" s="99">
        <v>316</v>
      </c>
      <c r="J3110" s="98">
        <v>19622</v>
      </c>
      <c r="K3110" s="100">
        <v>0.11339</v>
      </c>
      <c r="M3110">
        <f t="shared" si="96"/>
        <v>1.1685393258426966E-2</v>
      </c>
      <c r="N3110">
        <f t="shared" si="97"/>
        <v>1.6104372642951788E-2</v>
      </c>
    </row>
    <row r="3111" spans="1:14" x14ac:dyDescent="0.2">
      <c r="A3111" s="96">
        <v>450148</v>
      </c>
      <c r="B3111" s="97" t="s">
        <v>272</v>
      </c>
      <c r="C3111" s="97" t="s">
        <v>348</v>
      </c>
      <c r="D3111" s="96" t="s">
        <v>3187</v>
      </c>
      <c r="E3111" s="98">
        <v>278</v>
      </c>
      <c r="F3111" s="99">
        <v>11</v>
      </c>
      <c r="G3111" s="98">
        <v>289</v>
      </c>
      <c r="H3111" s="98">
        <v>5035</v>
      </c>
      <c r="I3111" s="99">
        <v>997</v>
      </c>
      <c r="J3111" s="98">
        <v>6032</v>
      </c>
      <c r="K3111" s="100">
        <v>4.7910000000000001E-2</v>
      </c>
      <c r="M3111">
        <f t="shared" si="96"/>
        <v>3.8062283737024222E-2</v>
      </c>
      <c r="N3111">
        <f t="shared" si="97"/>
        <v>0.16528514588859416</v>
      </c>
    </row>
    <row r="3112" spans="1:14" x14ac:dyDescent="0.2">
      <c r="A3112" s="96">
        <v>450152</v>
      </c>
      <c r="B3112" s="97" t="s">
        <v>828</v>
      </c>
      <c r="C3112" s="97" t="s">
        <v>348</v>
      </c>
      <c r="D3112" s="96" t="s">
        <v>3188</v>
      </c>
      <c r="E3112" s="98">
        <v>1141</v>
      </c>
      <c r="F3112" s="99">
        <v>0</v>
      </c>
      <c r="G3112" s="98">
        <v>1141</v>
      </c>
      <c r="H3112" s="98">
        <v>10574</v>
      </c>
      <c r="I3112" s="99">
        <v>0</v>
      </c>
      <c r="J3112" s="98">
        <v>10574</v>
      </c>
      <c r="K3112" s="100">
        <v>0.10791000000000001</v>
      </c>
      <c r="M3112">
        <f t="shared" si="96"/>
        <v>0</v>
      </c>
      <c r="N3112">
        <f t="shared" si="97"/>
        <v>0</v>
      </c>
    </row>
    <row r="3113" spans="1:14" x14ac:dyDescent="0.2">
      <c r="A3113" s="96">
        <v>450154</v>
      </c>
      <c r="B3113" s="97" t="s">
        <v>272</v>
      </c>
      <c r="C3113" s="97" t="s">
        <v>348</v>
      </c>
      <c r="D3113" s="96" t="s">
        <v>3189</v>
      </c>
      <c r="E3113" s="98">
        <v>1491</v>
      </c>
      <c r="F3113" s="99">
        <v>0</v>
      </c>
      <c r="G3113" s="98">
        <v>1491</v>
      </c>
      <c r="H3113" s="98">
        <v>4994</v>
      </c>
      <c r="I3113" s="99">
        <v>0</v>
      </c>
      <c r="J3113" s="98">
        <v>4994</v>
      </c>
      <c r="K3113" s="100">
        <v>0.29855999999999999</v>
      </c>
      <c r="M3113">
        <f t="shared" si="96"/>
        <v>0</v>
      </c>
      <c r="N3113">
        <f t="shared" si="97"/>
        <v>0</v>
      </c>
    </row>
    <row r="3114" spans="1:14" x14ac:dyDescent="0.2">
      <c r="A3114" s="96">
        <v>450155</v>
      </c>
      <c r="B3114" s="97" t="s">
        <v>272</v>
      </c>
      <c r="C3114" s="97" t="s">
        <v>348</v>
      </c>
      <c r="D3114" s="96" t="s">
        <v>3190</v>
      </c>
      <c r="E3114" s="98">
        <v>126</v>
      </c>
      <c r="F3114" s="99">
        <v>0</v>
      </c>
      <c r="G3114" s="98">
        <v>126</v>
      </c>
      <c r="H3114" s="98">
        <v>968</v>
      </c>
      <c r="I3114" s="99">
        <v>0</v>
      </c>
      <c r="J3114" s="98">
        <v>968</v>
      </c>
      <c r="K3114" s="100">
        <v>0.13017000000000001</v>
      </c>
      <c r="M3114">
        <f t="shared" si="96"/>
        <v>0</v>
      </c>
      <c r="N3114">
        <f t="shared" si="97"/>
        <v>0</v>
      </c>
    </row>
    <row r="3115" spans="1:14" x14ac:dyDescent="0.2">
      <c r="A3115" s="96">
        <v>450162</v>
      </c>
      <c r="B3115" s="97" t="s">
        <v>168</v>
      </c>
      <c r="C3115" s="97" t="s">
        <v>348</v>
      </c>
      <c r="D3115" s="96" t="s">
        <v>3191</v>
      </c>
      <c r="E3115" s="98">
        <v>496</v>
      </c>
      <c r="F3115" s="99">
        <v>0</v>
      </c>
      <c r="G3115" s="98">
        <v>496</v>
      </c>
      <c r="H3115" s="98">
        <v>2030</v>
      </c>
      <c r="I3115" s="99">
        <v>0</v>
      </c>
      <c r="J3115" s="98">
        <v>2030</v>
      </c>
      <c r="K3115" s="100">
        <v>0.24432999999999999</v>
      </c>
      <c r="M3115">
        <f t="shared" si="96"/>
        <v>0</v>
      </c>
      <c r="N3115">
        <f t="shared" si="97"/>
        <v>0</v>
      </c>
    </row>
    <row r="3116" spans="1:14" x14ac:dyDescent="0.2">
      <c r="A3116" s="96">
        <v>450163</v>
      </c>
      <c r="B3116" s="97" t="s">
        <v>272</v>
      </c>
      <c r="C3116" s="97" t="s">
        <v>348</v>
      </c>
      <c r="D3116" s="96" t="s">
        <v>3192</v>
      </c>
      <c r="E3116" s="98">
        <v>1613</v>
      </c>
      <c r="F3116" s="99">
        <v>0</v>
      </c>
      <c r="G3116" s="98">
        <v>1613</v>
      </c>
      <c r="H3116" s="98">
        <v>7192</v>
      </c>
      <c r="I3116" s="99">
        <v>0</v>
      </c>
      <c r="J3116" s="98">
        <v>7192</v>
      </c>
      <c r="K3116" s="100">
        <v>0.22428000000000001</v>
      </c>
      <c r="M3116">
        <f t="shared" si="96"/>
        <v>0</v>
      </c>
      <c r="N3116">
        <f t="shared" si="97"/>
        <v>0</v>
      </c>
    </row>
    <row r="3117" spans="1:14" x14ac:dyDescent="0.2">
      <c r="A3117" s="96">
        <v>450165</v>
      </c>
      <c r="B3117" s="97" t="s">
        <v>168</v>
      </c>
      <c r="C3117" s="97" t="s">
        <v>348</v>
      </c>
      <c r="D3117" s="96" t="s">
        <v>3193</v>
      </c>
      <c r="E3117" s="98">
        <v>1037</v>
      </c>
      <c r="F3117" s="99">
        <v>0</v>
      </c>
      <c r="G3117" s="98">
        <v>1037</v>
      </c>
      <c r="H3117" s="98">
        <v>6171</v>
      </c>
      <c r="I3117" s="99">
        <v>0</v>
      </c>
      <c r="J3117" s="98">
        <v>6171</v>
      </c>
      <c r="K3117" s="100">
        <v>0.16803999999999999</v>
      </c>
      <c r="M3117">
        <f t="shared" si="96"/>
        <v>0</v>
      </c>
      <c r="N3117">
        <f t="shared" si="97"/>
        <v>0</v>
      </c>
    </row>
    <row r="3118" spans="1:14" x14ac:dyDescent="0.2">
      <c r="A3118" s="96">
        <v>450176</v>
      </c>
      <c r="B3118" s="97" t="s">
        <v>272</v>
      </c>
      <c r="C3118" s="97" t="s">
        <v>348</v>
      </c>
      <c r="D3118" s="96" t="s">
        <v>3194</v>
      </c>
      <c r="E3118" s="98">
        <v>8869</v>
      </c>
      <c r="F3118" s="99">
        <v>0</v>
      </c>
      <c r="G3118" s="98">
        <v>8869</v>
      </c>
      <c r="H3118" s="98">
        <v>22130</v>
      </c>
      <c r="I3118" s="99">
        <v>0</v>
      </c>
      <c r="J3118" s="98">
        <v>22130</v>
      </c>
      <c r="K3118" s="100">
        <v>0.40077000000000002</v>
      </c>
      <c r="M3118">
        <f t="shared" si="96"/>
        <v>0</v>
      </c>
      <c r="N3118">
        <f t="shared" si="97"/>
        <v>0</v>
      </c>
    </row>
    <row r="3119" spans="1:14" x14ac:dyDescent="0.2">
      <c r="A3119" s="96">
        <v>450177</v>
      </c>
      <c r="B3119" s="97" t="s">
        <v>272</v>
      </c>
      <c r="C3119" s="97" t="s">
        <v>348</v>
      </c>
      <c r="D3119" s="96" t="s">
        <v>3195</v>
      </c>
      <c r="E3119" s="98">
        <v>1322</v>
      </c>
      <c r="F3119" s="99">
        <v>0</v>
      </c>
      <c r="G3119" s="98">
        <v>1322</v>
      </c>
      <c r="H3119" s="98">
        <v>5119</v>
      </c>
      <c r="I3119" s="99">
        <v>0</v>
      </c>
      <c r="J3119" s="98">
        <v>5119</v>
      </c>
      <c r="K3119" s="100">
        <v>0.25824999999999998</v>
      </c>
      <c r="M3119">
        <f t="shared" si="96"/>
        <v>0</v>
      </c>
      <c r="N3119">
        <f t="shared" si="97"/>
        <v>0</v>
      </c>
    </row>
    <row r="3120" spans="1:14" x14ac:dyDescent="0.2">
      <c r="A3120" s="96">
        <v>450178</v>
      </c>
      <c r="B3120" s="97" t="s">
        <v>272</v>
      </c>
      <c r="C3120" s="97" t="s">
        <v>348</v>
      </c>
      <c r="D3120" s="96" t="s">
        <v>3196</v>
      </c>
      <c r="E3120" s="98">
        <v>307</v>
      </c>
      <c r="F3120" s="99">
        <v>0</v>
      </c>
      <c r="G3120" s="98">
        <v>307</v>
      </c>
      <c r="H3120" s="98">
        <v>1589</v>
      </c>
      <c r="I3120" s="99">
        <v>0</v>
      </c>
      <c r="J3120" s="98">
        <v>1589</v>
      </c>
      <c r="K3120" s="100">
        <v>0.19320000000000001</v>
      </c>
      <c r="M3120">
        <f t="shared" si="96"/>
        <v>0</v>
      </c>
      <c r="N3120">
        <f t="shared" si="97"/>
        <v>0</v>
      </c>
    </row>
    <row r="3121" spans="1:14" x14ac:dyDescent="0.2">
      <c r="A3121" s="96">
        <v>450184</v>
      </c>
      <c r="B3121" s="97" t="s">
        <v>272</v>
      </c>
      <c r="C3121" s="97" t="s">
        <v>348</v>
      </c>
      <c r="D3121" s="96" t="s">
        <v>3197</v>
      </c>
      <c r="E3121" s="98">
        <v>12308</v>
      </c>
      <c r="F3121" s="99">
        <v>4090</v>
      </c>
      <c r="G3121" s="98">
        <v>16398</v>
      </c>
      <c r="H3121" s="98">
        <v>96874</v>
      </c>
      <c r="I3121" s="99">
        <v>18368</v>
      </c>
      <c r="J3121" s="98">
        <v>115242</v>
      </c>
      <c r="K3121" s="100">
        <v>0.14229</v>
      </c>
      <c r="M3121">
        <f t="shared" si="96"/>
        <v>0.24942066105622637</v>
      </c>
      <c r="N3121">
        <f t="shared" si="97"/>
        <v>0.15938633484319953</v>
      </c>
    </row>
    <row r="3122" spans="1:14" x14ac:dyDescent="0.2">
      <c r="A3122" s="96">
        <v>450187</v>
      </c>
      <c r="B3122" s="97" t="s">
        <v>272</v>
      </c>
      <c r="C3122" s="97" t="s">
        <v>348</v>
      </c>
      <c r="D3122" s="96" t="s">
        <v>232</v>
      </c>
      <c r="E3122" s="98">
        <v>264</v>
      </c>
      <c r="F3122" s="99">
        <v>0</v>
      </c>
      <c r="G3122" s="98">
        <v>264</v>
      </c>
      <c r="H3122" s="98">
        <v>3950</v>
      </c>
      <c r="I3122" s="99">
        <v>0</v>
      </c>
      <c r="J3122" s="98">
        <v>3950</v>
      </c>
      <c r="K3122" s="100">
        <v>6.6839999999999997E-2</v>
      </c>
      <c r="M3122">
        <f t="shared" si="96"/>
        <v>0</v>
      </c>
      <c r="N3122">
        <f t="shared" si="97"/>
        <v>0</v>
      </c>
    </row>
    <row r="3123" spans="1:14" x14ac:dyDescent="0.2">
      <c r="A3123" s="96">
        <v>450188</v>
      </c>
      <c r="B3123" s="97" t="s">
        <v>272</v>
      </c>
      <c r="C3123" s="97" t="s">
        <v>348</v>
      </c>
      <c r="D3123" s="96" t="s">
        <v>3198</v>
      </c>
      <c r="E3123" s="98">
        <v>634</v>
      </c>
      <c r="F3123" s="99">
        <v>0</v>
      </c>
      <c r="G3123" s="98">
        <v>634</v>
      </c>
      <c r="H3123" s="98">
        <v>4700</v>
      </c>
      <c r="I3123" s="99">
        <v>6</v>
      </c>
      <c r="J3123" s="98">
        <v>4706</v>
      </c>
      <c r="K3123" s="100">
        <v>0.13472000000000001</v>
      </c>
      <c r="M3123">
        <f t="shared" si="96"/>
        <v>0</v>
      </c>
      <c r="N3123">
        <f t="shared" si="97"/>
        <v>1.2749681257968552E-3</v>
      </c>
    </row>
    <row r="3124" spans="1:14" x14ac:dyDescent="0.2">
      <c r="A3124" s="96">
        <v>450191</v>
      </c>
      <c r="B3124" s="97" t="s">
        <v>272</v>
      </c>
      <c r="C3124" s="97" t="s">
        <v>348</v>
      </c>
      <c r="D3124" s="96" t="s">
        <v>3199</v>
      </c>
      <c r="E3124" s="98">
        <v>233</v>
      </c>
      <c r="F3124" s="99">
        <v>14</v>
      </c>
      <c r="G3124" s="98">
        <v>247</v>
      </c>
      <c r="H3124" s="98">
        <v>6723</v>
      </c>
      <c r="I3124" s="99">
        <v>16</v>
      </c>
      <c r="J3124" s="98">
        <v>6739</v>
      </c>
      <c r="K3124" s="100">
        <v>3.6650000000000002E-2</v>
      </c>
      <c r="M3124">
        <f t="shared" si="96"/>
        <v>5.6680161943319839E-2</v>
      </c>
      <c r="N3124">
        <f t="shared" si="97"/>
        <v>2.3742395014097048E-3</v>
      </c>
    </row>
    <row r="3125" spans="1:14" x14ac:dyDescent="0.2">
      <c r="A3125" s="96">
        <v>450192</v>
      </c>
      <c r="B3125" s="97" t="s">
        <v>168</v>
      </c>
      <c r="C3125" s="97" t="s">
        <v>348</v>
      </c>
      <c r="D3125" s="96" t="s">
        <v>3200</v>
      </c>
      <c r="E3125" s="98">
        <v>407</v>
      </c>
      <c r="F3125" s="99">
        <v>0</v>
      </c>
      <c r="G3125" s="98">
        <v>407</v>
      </c>
      <c r="H3125" s="98">
        <v>3778</v>
      </c>
      <c r="I3125" s="99">
        <v>0</v>
      </c>
      <c r="J3125" s="98">
        <v>3778</v>
      </c>
      <c r="K3125" s="100">
        <v>0.10773000000000001</v>
      </c>
      <c r="M3125">
        <f t="shared" si="96"/>
        <v>0</v>
      </c>
      <c r="N3125">
        <f t="shared" si="97"/>
        <v>0</v>
      </c>
    </row>
    <row r="3126" spans="1:14" x14ac:dyDescent="0.2">
      <c r="A3126" s="96">
        <v>450193</v>
      </c>
      <c r="B3126" s="97" t="s">
        <v>272</v>
      </c>
      <c r="C3126" s="97" t="s">
        <v>348</v>
      </c>
      <c r="D3126" s="96" t="s">
        <v>3201</v>
      </c>
      <c r="E3126" s="98">
        <v>6387</v>
      </c>
      <c r="F3126" s="99">
        <v>818</v>
      </c>
      <c r="G3126" s="98">
        <v>7205</v>
      </c>
      <c r="H3126" s="98">
        <v>88316</v>
      </c>
      <c r="I3126" s="99">
        <v>9291</v>
      </c>
      <c r="J3126" s="98">
        <v>97607</v>
      </c>
      <c r="K3126" s="100">
        <v>7.3819999999999997E-2</v>
      </c>
      <c r="M3126">
        <f t="shared" si="96"/>
        <v>0.1135322692574601</v>
      </c>
      <c r="N3126">
        <f t="shared" si="97"/>
        <v>9.5187845134058008E-2</v>
      </c>
    </row>
    <row r="3127" spans="1:14" x14ac:dyDescent="0.2">
      <c r="A3127" s="96">
        <v>450194</v>
      </c>
      <c r="B3127" s="97" t="s">
        <v>272</v>
      </c>
      <c r="C3127" s="97" t="s">
        <v>348</v>
      </c>
      <c r="D3127" s="96" t="s">
        <v>3202</v>
      </c>
      <c r="E3127" s="98">
        <v>364</v>
      </c>
      <c r="F3127" s="99">
        <v>0</v>
      </c>
      <c r="G3127" s="98">
        <v>364</v>
      </c>
      <c r="H3127" s="98">
        <v>4383</v>
      </c>
      <c r="I3127" s="99">
        <v>0</v>
      </c>
      <c r="J3127" s="98">
        <v>4383</v>
      </c>
      <c r="K3127" s="100">
        <v>8.3049999999999999E-2</v>
      </c>
      <c r="M3127">
        <f t="shared" si="96"/>
        <v>0</v>
      </c>
      <c r="N3127">
        <f t="shared" si="97"/>
        <v>0</v>
      </c>
    </row>
    <row r="3128" spans="1:14" x14ac:dyDescent="0.2">
      <c r="A3128" s="96">
        <v>450196</v>
      </c>
      <c r="B3128" s="97" t="s">
        <v>168</v>
      </c>
      <c r="C3128" s="97" t="s">
        <v>348</v>
      </c>
      <c r="D3128" s="96" t="s">
        <v>3203</v>
      </c>
      <c r="E3128" s="98">
        <v>3034</v>
      </c>
      <c r="F3128" s="99">
        <v>23</v>
      </c>
      <c r="G3128" s="98">
        <v>3057</v>
      </c>
      <c r="H3128" s="98">
        <v>22857</v>
      </c>
      <c r="I3128" s="99">
        <v>472</v>
      </c>
      <c r="J3128" s="98">
        <v>23329</v>
      </c>
      <c r="K3128" s="100">
        <v>0.13103999999999999</v>
      </c>
      <c r="M3128">
        <f t="shared" si="96"/>
        <v>7.5237160614982012E-3</v>
      </c>
      <c r="N3128">
        <f t="shared" si="97"/>
        <v>2.0232328861074199E-2</v>
      </c>
    </row>
    <row r="3129" spans="1:14" x14ac:dyDescent="0.2">
      <c r="A3129" s="96">
        <v>450200</v>
      </c>
      <c r="B3129" s="97" t="s">
        <v>272</v>
      </c>
      <c r="C3129" s="97" t="s">
        <v>348</v>
      </c>
      <c r="D3129" s="96" t="s">
        <v>3204</v>
      </c>
      <c r="E3129" s="98">
        <v>2039</v>
      </c>
      <c r="F3129" s="99">
        <v>62</v>
      </c>
      <c r="G3129" s="98">
        <v>2101</v>
      </c>
      <c r="H3129" s="98">
        <v>17297</v>
      </c>
      <c r="I3129" s="99">
        <v>577</v>
      </c>
      <c r="J3129" s="98">
        <v>17874</v>
      </c>
      <c r="K3129" s="100">
        <v>0.11755</v>
      </c>
      <c r="M3129">
        <f t="shared" si="96"/>
        <v>2.9509757258448358E-2</v>
      </c>
      <c r="N3129">
        <f t="shared" si="97"/>
        <v>3.2281526239230168E-2</v>
      </c>
    </row>
    <row r="3130" spans="1:14" x14ac:dyDescent="0.2">
      <c r="A3130" s="96">
        <v>450201</v>
      </c>
      <c r="B3130" s="97" t="s">
        <v>272</v>
      </c>
      <c r="C3130" s="97" t="s">
        <v>348</v>
      </c>
      <c r="D3130" s="96" t="s">
        <v>3205</v>
      </c>
      <c r="E3130" s="98">
        <v>324</v>
      </c>
      <c r="F3130" s="99">
        <v>0</v>
      </c>
      <c r="G3130" s="98">
        <v>324</v>
      </c>
      <c r="H3130" s="98">
        <v>1711</v>
      </c>
      <c r="I3130" s="99">
        <v>0</v>
      </c>
      <c r="J3130" s="98">
        <v>1711</v>
      </c>
      <c r="K3130" s="100">
        <v>0.18936</v>
      </c>
      <c r="M3130">
        <f t="shared" si="96"/>
        <v>0</v>
      </c>
      <c r="N3130">
        <f t="shared" si="97"/>
        <v>0</v>
      </c>
    </row>
    <row r="3131" spans="1:14" x14ac:dyDescent="0.2">
      <c r="A3131" s="96">
        <v>450203</v>
      </c>
      <c r="B3131" s="97" t="s">
        <v>168</v>
      </c>
      <c r="C3131" s="97" t="s">
        <v>348</v>
      </c>
      <c r="D3131" s="96" t="s">
        <v>3206</v>
      </c>
      <c r="E3131" s="98">
        <v>445</v>
      </c>
      <c r="F3131" s="99">
        <v>0</v>
      </c>
      <c r="G3131" s="98">
        <v>445</v>
      </c>
      <c r="H3131" s="98">
        <v>8359</v>
      </c>
      <c r="I3131" s="99">
        <v>0</v>
      </c>
      <c r="J3131" s="98">
        <v>8359</v>
      </c>
      <c r="K3131" s="100">
        <v>5.3240000000000003E-2</v>
      </c>
      <c r="M3131">
        <f t="shared" si="96"/>
        <v>0</v>
      </c>
      <c r="N3131">
        <f t="shared" si="97"/>
        <v>0</v>
      </c>
    </row>
    <row r="3132" spans="1:14" x14ac:dyDescent="0.2">
      <c r="A3132" s="96">
        <v>450209</v>
      </c>
      <c r="B3132" s="97" t="s">
        <v>168</v>
      </c>
      <c r="C3132" s="97" t="s">
        <v>348</v>
      </c>
      <c r="D3132" s="96" t="s">
        <v>3207</v>
      </c>
      <c r="E3132" s="98">
        <v>2237</v>
      </c>
      <c r="F3132" s="99">
        <v>4</v>
      </c>
      <c r="G3132" s="98">
        <v>2241</v>
      </c>
      <c r="H3132" s="98">
        <v>23106</v>
      </c>
      <c r="I3132" s="99">
        <v>319</v>
      </c>
      <c r="J3132" s="98">
        <v>23425</v>
      </c>
      <c r="K3132" s="100">
        <v>9.5670000000000005E-2</v>
      </c>
      <c r="M3132">
        <f t="shared" si="96"/>
        <v>1.7849174475680499E-3</v>
      </c>
      <c r="N3132">
        <f t="shared" si="97"/>
        <v>1.3617929562433297E-2</v>
      </c>
    </row>
    <row r="3133" spans="1:14" x14ac:dyDescent="0.2">
      <c r="A3133" s="96">
        <v>450210</v>
      </c>
      <c r="B3133" s="97" t="s">
        <v>272</v>
      </c>
      <c r="C3133" s="97" t="s">
        <v>348</v>
      </c>
      <c r="D3133" s="96" t="s">
        <v>3208</v>
      </c>
      <c r="E3133" s="98">
        <v>306</v>
      </c>
      <c r="F3133" s="99">
        <v>0</v>
      </c>
      <c r="G3133" s="98">
        <v>306</v>
      </c>
      <c r="H3133" s="98">
        <v>2144</v>
      </c>
      <c r="I3133" s="99">
        <v>35</v>
      </c>
      <c r="J3133" s="98">
        <v>2179</v>
      </c>
      <c r="K3133" s="100">
        <v>0.14043</v>
      </c>
      <c r="M3133">
        <f t="shared" si="96"/>
        <v>0</v>
      </c>
      <c r="N3133">
        <f t="shared" si="97"/>
        <v>1.6062413951353834E-2</v>
      </c>
    </row>
    <row r="3134" spans="1:14" x14ac:dyDescent="0.2">
      <c r="A3134" s="96">
        <v>450211</v>
      </c>
      <c r="B3134" s="97" t="s">
        <v>272</v>
      </c>
      <c r="C3134" s="97" t="s">
        <v>348</v>
      </c>
      <c r="D3134" s="96" t="s">
        <v>3209</v>
      </c>
      <c r="E3134" s="98">
        <v>2505</v>
      </c>
      <c r="F3134" s="99">
        <v>0</v>
      </c>
      <c r="G3134" s="98">
        <v>2505</v>
      </c>
      <c r="H3134" s="98">
        <v>27358</v>
      </c>
      <c r="I3134" s="99">
        <v>0</v>
      </c>
      <c r="J3134" s="98">
        <v>27358</v>
      </c>
      <c r="K3134" s="100">
        <v>9.1560000000000002E-2</v>
      </c>
      <c r="M3134">
        <f t="shared" si="96"/>
        <v>0</v>
      </c>
      <c r="N3134">
        <f t="shared" si="97"/>
        <v>0</v>
      </c>
    </row>
    <row r="3135" spans="1:14" x14ac:dyDescent="0.2">
      <c r="A3135" s="96">
        <v>450213</v>
      </c>
      <c r="B3135" s="97" t="s">
        <v>272</v>
      </c>
      <c r="C3135" s="97" t="s">
        <v>348</v>
      </c>
      <c r="D3135" s="96" t="s">
        <v>3210</v>
      </c>
      <c r="E3135" s="98">
        <v>3813</v>
      </c>
      <c r="F3135" s="99">
        <v>234</v>
      </c>
      <c r="G3135" s="98">
        <v>4047</v>
      </c>
      <c r="H3135" s="98">
        <v>21008</v>
      </c>
      <c r="I3135" s="99">
        <v>1905</v>
      </c>
      <c r="J3135" s="98">
        <v>22913</v>
      </c>
      <c r="K3135" s="100">
        <v>0.17662</v>
      </c>
      <c r="M3135">
        <f t="shared" si="96"/>
        <v>5.7820607857672353E-2</v>
      </c>
      <c r="N3135">
        <f t="shared" si="97"/>
        <v>8.3140575219307816E-2</v>
      </c>
    </row>
    <row r="3136" spans="1:14" x14ac:dyDescent="0.2">
      <c r="A3136" s="96">
        <v>450214</v>
      </c>
      <c r="B3136" s="97" t="s">
        <v>168</v>
      </c>
      <c r="C3136" s="97" t="s">
        <v>348</v>
      </c>
      <c r="D3136" s="96" t="s">
        <v>962</v>
      </c>
      <c r="E3136" s="98">
        <v>575</v>
      </c>
      <c r="F3136" s="99">
        <v>0</v>
      </c>
      <c r="G3136" s="98">
        <v>575</v>
      </c>
      <c r="H3136" s="98">
        <v>5141</v>
      </c>
      <c r="I3136" s="99">
        <v>0</v>
      </c>
      <c r="J3136" s="98">
        <v>5141</v>
      </c>
      <c r="K3136" s="100">
        <v>0.11185</v>
      </c>
      <c r="M3136">
        <f t="shared" si="96"/>
        <v>0</v>
      </c>
      <c r="N3136">
        <f t="shared" si="97"/>
        <v>0</v>
      </c>
    </row>
    <row r="3137" spans="1:14" x14ac:dyDescent="0.2">
      <c r="A3137" s="96">
        <v>450219</v>
      </c>
      <c r="B3137" s="97" t="s">
        <v>272</v>
      </c>
      <c r="C3137" s="97" t="s">
        <v>348</v>
      </c>
      <c r="D3137" s="96" t="s">
        <v>3211</v>
      </c>
      <c r="E3137" s="98">
        <v>137</v>
      </c>
      <c r="F3137" s="99">
        <v>0</v>
      </c>
      <c r="G3137" s="98">
        <v>137</v>
      </c>
      <c r="H3137" s="98">
        <v>2716</v>
      </c>
      <c r="I3137" s="99">
        <v>0</v>
      </c>
      <c r="J3137" s="98">
        <v>2716</v>
      </c>
      <c r="K3137" s="100">
        <v>5.0439999999999999E-2</v>
      </c>
      <c r="M3137">
        <f t="shared" si="96"/>
        <v>0</v>
      </c>
      <c r="N3137">
        <f t="shared" si="97"/>
        <v>0</v>
      </c>
    </row>
    <row r="3138" spans="1:14" x14ac:dyDescent="0.2">
      <c r="A3138" s="96">
        <v>450221</v>
      </c>
      <c r="B3138" s="97" t="s">
        <v>272</v>
      </c>
      <c r="C3138" s="97" t="s">
        <v>348</v>
      </c>
      <c r="D3138" s="96" t="s">
        <v>1224</v>
      </c>
      <c r="E3138" s="98">
        <v>182</v>
      </c>
      <c r="F3138" s="99">
        <v>0</v>
      </c>
      <c r="G3138" s="98">
        <v>182</v>
      </c>
      <c r="H3138" s="98">
        <v>2038</v>
      </c>
      <c r="I3138" s="99">
        <v>0</v>
      </c>
      <c r="J3138" s="98">
        <v>2038</v>
      </c>
      <c r="K3138" s="100">
        <v>8.9300000000000004E-2</v>
      </c>
      <c r="M3138">
        <f t="shared" si="96"/>
        <v>0</v>
      </c>
      <c r="N3138">
        <f t="shared" si="97"/>
        <v>0</v>
      </c>
    </row>
    <row r="3139" spans="1:14" x14ac:dyDescent="0.2">
      <c r="A3139" s="96">
        <v>450222</v>
      </c>
      <c r="B3139" s="97" t="s">
        <v>168</v>
      </c>
      <c r="C3139" s="97" t="s">
        <v>348</v>
      </c>
      <c r="D3139" s="96" t="s">
        <v>3212</v>
      </c>
      <c r="E3139" s="98">
        <v>2769</v>
      </c>
      <c r="F3139" s="99">
        <v>131</v>
      </c>
      <c r="G3139" s="98">
        <v>2900</v>
      </c>
      <c r="H3139" s="98">
        <v>33370</v>
      </c>
      <c r="I3139" s="99">
        <v>3916</v>
      </c>
      <c r="J3139" s="98">
        <v>37286</v>
      </c>
      <c r="K3139" s="100">
        <v>7.7780000000000002E-2</v>
      </c>
      <c r="M3139">
        <f t="shared" si="96"/>
        <v>4.5172413793103446E-2</v>
      </c>
      <c r="N3139">
        <f t="shared" si="97"/>
        <v>0.10502601512632087</v>
      </c>
    </row>
    <row r="3140" spans="1:14" x14ac:dyDescent="0.2">
      <c r="A3140" s="96">
        <v>450224</v>
      </c>
      <c r="B3140" s="97" t="s">
        <v>272</v>
      </c>
      <c r="C3140" s="97" t="s">
        <v>348</v>
      </c>
      <c r="D3140" s="96" t="s">
        <v>3213</v>
      </c>
      <c r="E3140" s="98">
        <v>143</v>
      </c>
      <c r="F3140" s="99">
        <v>4</v>
      </c>
      <c r="G3140" s="98">
        <v>147</v>
      </c>
      <c r="H3140" s="98">
        <v>2305</v>
      </c>
      <c r="I3140" s="99">
        <v>76</v>
      </c>
      <c r="J3140" s="98">
        <v>2381</v>
      </c>
      <c r="K3140" s="100">
        <v>6.1740000000000003E-2</v>
      </c>
      <c r="M3140">
        <f t="shared" ref="M3140:M3203" si="98">F3140/G3140</f>
        <v>2.7210884353741496E-2</v>
      </c>
      <c r="N3140">
        <f t="shared" ref="N3140:N3203" si="99">I3140/J3140</f>
        <v>3.1919361612767747E-2</v>
      </c>
    </row>
    <row r="3141" spans="1:14" x14ac:dyDescent="0.2">
      <c r="A3141" s="96">
        <v>450229</v>
      </c>
      <c r="B3141" s="97" t="s">
        <v>272</v>
      </c>
      <c r="C3141" s="97" t="s">
        <v>348</v>
      </c>
      <c r="D3141" s="96" t="s">
        <v>3214</v>
      </c>
      <c r="E3141" s="98">
        <v>3085</v>
      </c>
      <c r="F3141" s="99">
        <v>14</v>
      </c>
      <c r="G3141" s="98">
        <v>3099</v>
      </c>
      <c r="H3141" s="98">
        <v>40074</v>
      </c>
      <c r="I3141" s="99">
        <v>1526</v>
      </c>
      <c r="J3141" s="98">
        <v>41600</v>
      </c>
      <c r="K3141" s="100">
        <v>7.4499999999999997E-2</v>
      </c>
      <c r="M3141">
        <f t="shared" si="98"/>
        <v>4.5175863181671503E-3</v>
      </c>
      <c r="N3141">
        <f t="shared" si="99"/>
        <v>3.6682692307692305E-2</v>
      </c>
    </row>
    <row r="3142" spans="1:14" x14ac:dyDescent="0.2">
      <c r="A3142" s="96">
        <v>450231</v>
      </c>
      <c r="B3142" s="97" t="s">
        <v>272</v>
      </c>
      <c r="C3142" s="97" t="s">
        <v>348</v>
      </c>
      <c r="D3142" s="96" t="s">
        <v>3215</v>
      </c>
      <c r="E3142" s="98">
        <v>2214</v>
      </c>
      <c r="F3142" s="99">
        <v>26</v>
      </c>
      <c r="G3142" s="98">
        <v>2240</v>
      </c>
      <c r="H3142" s="98">
        <v>45776</v>
      </c>
      <c r="I3142" s="99">
        <v>668</v>
      </c>
      <c r="J3142" s="98">
        <v>46444</v>
      </c>
      <c r="K3142" s="100">
        <v>4.8230000000000002E-2</v>
      </c>
      <c r="M3142">
        <f t="shared" si="98"/>
        <v>1.1607142857142858E-2</v>
      </c>
      <c r="N3142">
        <f t="shared" si="99"/>
        <v>1.4382912755145982E-2</v>
      </c>
    </row>
    <row r="3143" spans="1:14" x14ac:dyDescent="0.2">
      <c r="A3143" s="96">
        <v>450234</v>
      </c>
      <c r="B3143" s="97" t="s">
        <v>272</v>
      </c>
      <c r="C3143" s="97" t="s">
        <v>348</v>
      </c>
      <c r="D3143" s="96" t="s">
        <v>3216</v>
      </c>
      <c r="E3143" s="98">
        <v>451</v>
      </c>
      <c r="F3143" s="99">
        <v>0</v>
      </c>
      <c r="G3143" s="98">
        <v>451</v>
      </c>
      <c r="H3143" s="98">
        <v>4302</v>
      </c>
      <c r="I3143" s="99">
        <v>0</v>
      </c>
      <c r="J3143" s="98">
        <v>4302</v>
      </c>
      <c r="K3143" s="100">
        <v>0.10483000000000001</v>
      </c>
      <c r="M3143">
        <f t="shared" si="98"/>
        <v>0</v>
      </c>
      <c r="N3143">
        <f t="shared" si="99"/>
        <v>0</v>
      </c>
    </row>
    <row r="3144" spans="1:14" x14ac:dyDescent="0.2">
      <c r="A3144" s="96">
        <v>450235</v>
      </c>
      <c r="B3144" s="97" t="s">
        <v>272</v>
      </c>
      <c r="C3144" s="97" t="s">
        <v>348</v>
      </c>
      <c r="D3144" s="96" t="s">
        <v>1224</v>
      </c>
      <c r="E3144" s="98">
        <v>302</v>
      </c>
      <c r="F3144" s="99">
        <v>0</v>
      </c>
      <c r="G3144" s="98">
        <v>302</v>
      </c>
      <c r="H3144" s="98">
        <v>2183</v>
      </c>
      <c r="I3144" s="99">
        <v>0</v>
      </c>
      <c r="J3144" s="98">
        <v>2183</v>
      </c>
      <c r="K3144" s="100">
        <v>0.13833999999999999</v>
      </c>
      <c r="M3144">
        <f t="shared" si="98"/>
        <v>0</v>
      </c>
      <c r="N3144">
        <f t="shared" si="99"/>
        <v>0</v>
      </c>
    </row>
    <row r="3145" spans="1:14" x14ac:dyDescent="0.2">
      <c r="A3145" s="96">
        <v>450236</v>
      </c>
      <c r="B3145" s="97" t="s">
        <v>272</v>
      </c>
      <c r="C3145" s="97" t="s">
        <v>348</v>
      </c>
      <c r="D3145" s="96" t="s">
        <v>3217</v>
      </c>
      <c r="E3145" s="98">
        <v>982</v>
      </c>
      <c r="F3145" s="99">
        <v>0</v>
      </c>
      <c r="G3145" s="98">
        <v>982</v>
      </c>
      <c r="H3145" s="98">
        <v>7330</v>
      </c>
      <c r="I3145" s="99">
        <v>0</v>
      </c>
      <c r="J3145" s="98">
        <v>7330</v>
      </c>
      <c r="K3145" s="100">
        <v>0.13397000000000001</v>
      </c>
      <c r="M3145">
        <f t="shared" si="98"/>
        <v>0</v>
      </c>
      <c r="N3145">
        <f t="shared" si="99"/>
        <v>0</v>
      </c>
    </row>
    <row r="3146" spans="1:14" x14ac:dyDescent="0.2">
      <c r="A3146" s="96">
        <v>450237</v>
      </c>
      <c r="B3146" s="97" t="s">
        <v>272</v>
      </c>
      <c r="C3146" s="97" t="s">
        <v>348</v>
      </c>
      <c r="D3146" s="96" t="s">
        <v>3218</v>
      </c>
      <c r="E3146" s="98">
        <v>8914</v>
      </c>
      <c r="F3146" s="99">
        <v>876</v>
      </c>
      <c r="G3146" s="98">
        <v>9790</v>
      </c>
      <c r="H3146" s="98">
        <v>31585</v>
      </c>
      <c r="I3146" s="99">
        <v>7319</v>
      </c>
      <c r="J3146" s="98">
        <v>38904</v>
      </c>
      <c r="K3146" s="100">
        <v>0.25164999999999998</v>
      </c>
      <c r="M3146">
        <f t="shared" si="98"/>
        <v>8.9479060265577115E-2</v>
      </c>
      <c r="N3146">
        <f t="shared" si="99"/>
        <v>0.18812975529508533</v>
      </c>
    </row>
    <row r="3147" spans="1:14" x14ac:dyDescent="0.2">
      <c r="A3147" s="96">
        <v>450239</v>
      </c>
      <c r="B3147" s="97" t="s">
        <v>272</v>
      </c>
      <c r="C3147" s="97" t="s">
        <v>348</v>
      </c>
      <c r="D3147" s="96" t="s">
        <v>3219</v>
      </c>
      <c r="E3147" s="98">
        <v>194</v>
      </c>
      <c r="F3147" s="99">
        <v>0</v>
      </c>
      <c r="G3147" s="98">
        <v>194</v>
      </c>
      <c r="H3147" s="98">
        <v>2543</v>
      </c>
      <c r="I3147" s="99">
        <v>0</v>
      </c>
      <c r="J3147" s="98">
        <v>2543</v>
      </c>
      <c r="K3147" s="100">
        <v>7.6289999999999997E-2</v>
      </c>
      <c r="M3147">
        <f t="shared" si="98"/>
        <v>0</v>
      </c>
      <c r="N3147">
        <f t="shared" si="99"/>
        <v>0</v>
      </c>
    </row>
    <row r="3148" spans="1:14" x14ac:dyDescent="0.2">
      <c r="A3148" s="96">
        <v>450241</v>
      </c>
      <c r="B3148" s="97" t="s">
        <v>272</v>
      </c>
      <c r="C3148" s="97" t="s">
        <v>348</v>
      </c>
      <c r="D3148" s="96" t="s">
        <v>3220</v>
      </c>
      <c r="E3148" s="98">
        <v>49</v>
      </c>
      <c r="F3148" s="99">
        <v>0</v>
      </c>
      <c r="G3148" s="98">
        <v>49</v>
      </c>
      <c r="H3148" s="98">
        <v>1168</v>
      </c>
      <c r="I3148" s="99">
        <v>0</v>
      </c>
      <c r="J3148" s="98">
        <v>1168</v>
      </c>
      <c r="K3148" s="100">
        <v>4.1950000000000001E-2</v>
      </c>
      <c r="M3148">
        <f t="shared" si="98"/>
        <v>0</v>
      </c>
      <c r="N3148">
        <f t="shared" si="99"/>
        <v>0</v>
      </c>
    </row>
    <row r="3149" spans="1:14" x14ac:dyDescent="0.2">
      <c r="A3149" s="96">
        <v>450243</v>
      </c>
      <c r="B3149" s="97" t="s">
        <v>272</v>
      </c>
      <c r="C3149" s="97" t="s">
        <v>348</v>
      </c>
      <c r="D3149" s="96" t="s">
        <v>3221</v>
      </c>
      <c r="E3149" s="98">
        <v>74</v>
      </c>
      <c r="F3149" s="99">
        <v>0</v>
      </c>
      <c r="G3149" s="98">
        <v>74</v>
      </c>
      <c r="H3149" s="98">
        <v>1038</v>
      </c>
      <c r="I3149" s="99">
        <v>0</v>
      </c>
      <c r="J3149" s="98">
        <v>1038</v>
      </c>
      <c r="K3149" s="100">
        <v>7.1290000000000006E-2</v>
      </c>
      <c r="M3149">
        <f t="shared" si="98"/>
        <v>0</v>
      </c>
      <c r="N3149">
        <f t="shared" si="99"/>
        <v>0</v>
      </c>
    </row>
    <row r="3150" spans="1:14" x14ac:dyDescent="0.2">
      <c r="A3150" s="96">
        <v>450253</v>
      </c>
      <c r="B3150" s="97" t="s">
        <v>272</v>
      </c>
      <c r="C3150" s="97" t="s">
        <v>348</v>
      </c>
      <c r="D3150" s="96" t="s">
        <v>3222</v>
      </c>
      <c r="E3150" s="98">
        <v>118</v>
      </c>
      <c r="F3150" s="99">
        <v>0</v>
      </c>
      <c r="G3150" s="98">
        <v>118</v>
      </c>
      <c r="H3150" s="98">
        <v>1617</v>
      </c>
      <c r="I3150" s="99">
        <v>0</v>
      </c>
      <c r="J3150" s="98">
        <v>1617</v>
      </c>
      <c r="K3150" s="100">
        <v>7.2969999999999993E-2</v>
      </c>
      <c r="M3150">
        <f t="shared" si="98"/>
        <v>0</v>
      </c>
      <c r="N3150">
        <f t="shared" si="99"/>
        <v>0</v>
      </c>
    </row>
    <row r="3151" spans="1:14" x14ac:dyDescent="0.2">
      <c r="A3151" s="96">
        <v>450270</v>
      </c>
      <c r="B3151" s="97" t="s">
        <v>272</v>
      </c>
      <c r="C3151" s="97" t="s">
        <v>348</v>
      </c>
      <c r="D3151" s="96" t="s">
        <v>3223</v>
      </c>
      <c r="E3151" s="98">
        <v>133</v>
      </c>
      <c r="F3151" s="99">
        <v>0</v>
      </c>
      <c r="G3151" s="98">
        <v>133</v>
      </c>
      <c r="H3151" s="98">
        <v>1429</v>
      </c>
      <c r="I3151" s="99">
        <v>0</v>
      </c>
      <c r="J3151" s="98">
        <v>1429</v>
      </c>
      <c r="K3151" s="100">
        <v>9.307E-2</v>
      </c>
      <c r="M3151">
        <f t="shared" si="98"/>
        <v>0</v>
      </c>
      <c r="N3151">
        <f t="shared" si="99"/>
        <v>0</v>
      </c>
    </row>
    <row r="3152" spans="1:14" x14ac:dyDescent="0.2">
      <c r="A3152" s="96">
        <v>450271</v>
      </c>
      <c r="B3152" s="97" t="s">
        <v>272</v>
      </c>
      <c r="C3152" s="97" t="s">
        <v>348</v>
      </c>
      <c r="D3152" s="96" t="s">
        <v>3224</v>
      </c>
      <c r="E3152" s="98">
        <v>445</v>
      </c>
      <c r="F3152" s="99">
        <v>0</v>
      </c>
      <c r="G3152" s="98">
        <v>445</v>
      </c>
      <c r="H3152" s="98">
        <v>6888</v>
      </c>
      <c r="I3152" s="99">
        <v>0</v>
      </c>
      <c r="J3152" s="98">
        <v>6888</v>
      </c>
      <c r="K3152" s="100">
        <v>6.4610000000000001E-2</v>
      </c>
      <c r="M3152">
        <f t="shared" si="98"/>
        <v>0</v>
      </c>
      <c r="N3152">
        <f t="shared" si="99"/>
        <v>0</v>
      </c>
    </row>
    <row r="3153" spans="1:14" x14ac:dyDescent="0.2">
      <c r="A3153" s="96">
        <v>450272</v>
      </c>
      <c r="B3153" s="97" t="s">
        <v>272</v>
      </c>
      <c r="C3153" s="97" t="s">
        <v>348</v>
      </c>
      <c r="D3153" s="96" t="s">
        <v>3225</v>
      </c>
      <c r="E3153" s="98">
        <v>1271</v>
      </c>
      <c r="F3153" s="99">
        <v>0</v>
      </c>
      <c r="G3153" s="98">
        <v>1271</v>
      </c>
      <c r="H3153" s="98">
        <v>9142</v>
      </c>
      <c r="I3153" s="99">
        <v>0</v>
      </c>
      <c r="J3153" s="98">
        <v>9142</v>
      </c>
      <c r="K3153" s="100">
        <v>0.13902999999999999</v>
      </c>
      <c r="M3153">
        <f t="shared" si="98"/>
        <v>0</v>
      </c>
      <c r="N3153">
        <f t="shared" si="99"/>
        <v>0</v>
      </c>
    </row>
    <row r="3154" spans="1:14" x14ac:dyDescent="0.2">
      <c r="A3154" s="96">
        <v>450280</v>
      </c>
      <c r="B3154" s="97" t="s">
        <v>272</v>
      </c>
      <c r="C3154" s="97" t="s">
        <v>348</v>
      </c>
      <c r="D3154" s="96" t="s">
        <v>3226</v>
      </c>
      <c r="E3154" s="98">
        <v>2073</v>
      </c>
      <c r="F3154" s="99">
        <v>0</v>
      </c>
      <c r="G3154" s="98">
        <v>2073</v>
      </c>
      <c r="H3154" s="98">
        <v>22607</v>
      </c>
      <c r="I3154" s="99">
        <v>0</v>
      </c>
      <c r="J3154" s="98">
        <v>22607</v>
      </c>
      <c r="K3154" s="100">
        <v>9.1700000000000004E-2</v>
      </c>
      <c r="M3154">
        <f t="shared" si="98"/>
        <v>0</v>
      </c>
      <c r="N3154">
        <f t="shared" si="99"/>
        <v>0</v>
      </c>
    </row>
    <row r="3155" spans="1:14" x14ac:dyDescent="0.2">
      <c r="A3155" s="96">
        <v>450283</v>
      </c>
      <c r="B3155" s="97" t="s">
        <v>272</v>
      </c>
      <c r="C3155" s="97" t="s">
        <v>348</v>
      </c>
      <c r="D3155" s="96" t="s">
        <v>3227</v>
      </c>
      <c r="E3155" s="98">
        <v>84</v>
      </c>
      <c r="F3155" s="99">
        <v>0</v>
      </c>
      <c r="G3155" s="98">
        <v>84</v>
      </c>
      <c r="H3155" s="98">
        <v>1630</v>
      </c>
      <c r="I3155" s="99">
        <v>0</v>
      </c>
      <c r="J3155" s="98">
        <v>1630</v>
      </c>
      <c r="K3155" s="100">
        <v>5.1529999999999999E-2</v>
      </c>
      <c r="M3155">
        <f t="shared" si="98"/>
        <v>0</v>
      </c>
      <c r="N3155">
        <f t="shared" si="99"/>
        <v>0</v>
      </c>
    </row>
    <row r="3156" spans="1:14" x14ac:dyDescent="0.2">
      <c r="A3156" s="96">
        <v>450289</v>
      </c>
      <c r="B3156" s="97" t="s">
        <v>272</v>
      </c>
      <c r="C3156" s="97" t="s">
        <v>348</v>
      </c>
      <c r="D3156" s="96" t="s">
        <v>3228</v>
      </c>
      <c r="E3156" s="98">
        <v>1814</v>
      </c>
      <c r="F3156" s="99">
        <v>1598</v>
      </c>
      <c r="G3156" s="98">
        <v>3412</v>
      </c>
      <c r="H3156" s="98">
        <v>16615</v>
      </c>
      <c r="I3156" s="99">
        <v>3308</v>
      </c>
      <c r="J3156" s="98">
        <v>19923</v>
      </c>
      <c r="K3156" s="100">
        <v>0.17126</v>
      </c>
      <c r="M3156">
        <f t="shared" si="98"/>
        <v>0.46834701055099648</v>
      </c>
      <c r="N3156">
        <f t="shared" si="99"/>
        <v>0.16603925111679968</v>
      </c>
    </row>
    <row r="3157" spans="1:14" x14ac:dyDescent="0.2">
      <c r="A3157" s="96">
        <v>450292</v>
      </c>
      <c r="B3157" s="97" t="s">
        <v>272</v>
      </c>
      <c r="C3157" s="97" t="s">
        <v>348</v>
      </c>
      <c r="D3157" s="96" t="s">
        <v>3213</v>
      </c>
      <c r="E3157" s="98">
        <v>491</v>
      </c>
      <c r="F3157" s="99">
        <v>7</v>
      </c>
      <c r="G3157" s="98">
        <v>498</v>
      </c>
      <c r="H3157" s="98">
        <v>4533</v>
      </c>
      <c r="I3157" s="99">
        <v>315</v>
      </c>
      <c r="J3157" s="98">
        <v>4848</v>
      </c>
      <c r="K3157" s="100">
        <v>0.10272000000000001</v>
      </c>
      <c r="M3157">
        <f t="shared" si="98"/>
        <v>1.4056224899598393E-2</v>
      </c>
      <c r="N3157">
        <f t="shared" si="99"/>
        <v>6.4975247524752477E-2</v>
      </c>
    </row>
    <row r="3158" spans="1:14" x14ac:dyDescent="0.2">
      <c r="A3158" s="96">
        <v>450293</v>
      </c>
      <c r="B3158" s="97" t="s">
        <v>272</v>
      </c>
      <c r="C3158" s="97" t="s">
        <v>348</v>
      </c>
      <c r="D3158" s="96" t="s">
        <v>3229</v>
      </c>
      <c r="E3158" s="98">
        <v>410</v>
      </c>
      <c r="F3158" s="99">
        <v>0</v>
      </c>
      <c r="G3158" s="98">
        <v>410</v>
      </c>
      <c r="H3158" s="98">
        <v>1291</v>
      </c>
      <c r="I3158" s="99">
        <v>0</v>
      </c>
      <c r="J3158" s="98">
        <v>1291</v>
      </c>
      <c r="K3158" s="100">
        <v>0.31757999999999997</v>
      </c>
      <c r="M3158">
        <f t="shared" si="98"/>
        <v>0</v>
      </c>
      <c r="N3158">
        <f t="shared" si="99"/>
        <v>0</v>
      </c>
    </row>
    <row r="3159" spans="1:14" x14ac:dyDescent="0.2">
      <c r="A3159" s="96">
        <v>450296</v>
      </c>
      <c r="B3159" s="97" t="s">
        <v>168</v>
      </c>
      <c r="C3159" s="97" t="s">
        <v>348</v>
      </c>
      <c r="D3159" s="96" t="s">
        <v>3230</v>
      </c>
      <c r="E3159" s="98">
        <v>955</v>
      </c>
      <c r="F3159" s="99">
        <v>0</v>
      </c>
      <c r="G3159" s="98">
        <v>955</v>
      </c>
      <c r="H3159" s="98">
        <v>6559</v>
      </c>
      <c r="I3159" s="99">
        <v>0</v>
      </c>
      <c r="J3159" s="98">
        <v>6559</v>
      </c>
      <c r="K3159" s="100">
        <v>0.14560000000000001</v>
      </c>
      <c r="M3159">
        <f t="shared" si="98"/>
        <v>0</v>
      </c>
      <c r="N3159">
        <f t="shared" si="99"/>
        <v>0</v>
      </c>
    </row>
    <row r="3160" spans="1:14" x14ac:dyDescent="0.2">
      <c r="A3160" s="96">
        <v>450299</v>
      </c>
      <c r="B3160" s="97" t="s">
        <v>168</v>
      </c>
      <c r="C3160" s="97" t="s">
        <v>348</v>
      </c>
      <c r="D3160" s="96" t="s">
        <v>3231</v>
      </c>
      <c r="E3160" s="98">
        <v>978</v>
      </c>
      <c r="F3160" s="99">
        <v>0</v>
      </c>
      <c r="G3160" s="98">
        <v>978</v>
      </c>
      <c r="H3160" s="98">
        <v>9529</v>
      </c>
      <c r="I3160" s="99">
        <v>0</v>
      </c>
      <c r="J3160" s="98">
        <v>9529</v>
      </c>
      <c r="K3160" s="100">
        <v>0.10263</v>
      </c>
      <c r="M3160">
        <f t="shared" si="98"/>
        <v>0</v>
      </c>
      <c r="N3160">
        <f t="shared" si="99"/>
        <v>0</v>
      </c>
    </row>
    <row r="3161" spans="1:14" x14ac:dyDescent="0.2">
      <c r="A3161" s="96">
        <v>450306</v>
      </c>
      <c r="B3161" s="97" t="s">
        <v>272</v>
      </c>
      <c r="C3161" s="97" t="s">
        <v>348</v>
      </c>
      <c r="D3161" s="96" t="s">
        <v>3232</v>
      </c>
      <c r="E3161" s="98">
        <v>103</v>
      </c>
      <c r="F3161" s="99">
        <v>0</v>
      </c>
      <c r="G3161" s="98">
        <v>103</v>
      </c>
      <c r="H3161" s="98">
        <v>530</v>
      </c>
      <c r="I3161" s="99">
        <v>0</v>
      </c>
      <c r="J3161" s="98">
        <v>530</v>
      </c>
      <c r="K3161" s="100">
        <v>0.19434000000000001</v>
      </c>
      <c r="M3161">
        <f t="shared" si="98"/>
        <v>0</v>
      </c>
      <c r="N3161">
        <f t="shared" si="99"/>
        <v>0</v>
      </c>
    </row>
    <row r="3162" spans="1:14" x14ac:dyDescent="0.2">
      <c r="A3162" s="96">
        <v>450315</v>
      </c>
      <c r="B3162" s="97" t="s">
        <v>168</v>
      </c>
      <c r="C3162" s="97" t="s">
        <v>348</v>
      </c>
      <c r="D3162" s="96" t="s">
        <v>3233</v>
      </c>
      <c r="E3162" s="98">
        <v>12</v>
      </c>
      <c r="F3162" s="99">
        <v>0</v>
      </c>
      <c r="G3162" s="98">
        <v>12</v>
      </c>
      <c r="H3162" s="98">
        <v>57</v>
      </c>
      <c r="I3162" s="99">
        <v>0</v>
      </c>
      <c r="J3162" s="98">
        <v>57</v>
      </c>
      <c r="K3162" s="100">
        <v>0.21052999999999999</v>
      </c>
      <c r="M3162">
        <f t="shared" si="98"/>
        <v>0</v>
      </c>
      <c r="N3162">
        <f t="shared" si="99"/>
        <v>0</v>
      </c>
    </row>
    <row r="3163" spans="1:14" x14ac:dyDescent="0.2">
      <c r="A3163" s="96">
        <v>450324</v>
      </c>
      <c r="B3163" s="97" t="s">
        <v>272</v>
      </c>
      <c r="C3163" s="97" t="s">
        <v>348</v>
      </c>
      <c r="D3163" s="96" t="s">
        <v>3234</v>
      </c>
      <c r="E3163" s="98">
        <v>1640</v>
      </c>
      <c r="F3163" s="99">
        <v>0</v>
      </c>
      <c r="G3163" s="98">
        <v>1640</v>
      </c>
      <c r="H3163" s="98">
        <v>22345</v>
      </c>
      <c r="I3163" s="99">
        <v>0</v>
      </c>
      <c r="J3163" s="98">
        <v>22345</v>
      </c>
      <c r="K3163" s="100">
        <v>7.3389999999999997E-2</v>
      </c>
      <c r="M3163">
        <f t="shared" si="98"/>
        <v>0</v>
      </c>
      <c r="N3163">
        <f t="shared" si="99"/>
        <v>0</v>
      </c>
    </row>
    <row r="3164" spans="1:14" x14ac:dyDescent="0.2">
      <c r="A3164" s="96">
        <v>450330</v>
      </c>
      <c r="B3164" s="97" t="s">
        <v>272</v>
      </c>
      <c r="C3164" s="97" t="s">
        <v>348</v>
      </c>
      <c r="D3164" s="96" t="s">
        <v>3235</v>
      </c>
      <c r="E3164" s="98">
        <v>1044</v>
      </c>
      <c r="F3164" s="99">
        <v>0</v>
      </c>
      <c r="G3164" s="98">
        <v>1044</v>
      </c>
      <c r="H3164" s="98">
        <v>10529</v>
      </c>
      <c r="I3164" s="99">
        <v>0</v>
      </c>
      <c r="J3164" s="98">
        <v>10529</v>
      </c>
      <c r="K3164" s="100">
        <v>9.9150000000000002E-2</v>
      </c>
      <c r="M3164">
        <f t="shared" si="98"/>
        <v>0</v>
      </c>
      <c r="N3164">
        <f t="shared" si="99"/>
        <v>0</v>
      </c>
    </row>
    <row r="3165" spans="1:14" x14ac:dyDescent="0.2">
      <c r="A3165" s="96">
        <v>450340</v>
      </c>
      <c r="B3165" s="97" t="s">
        <v>272</v>
      </c>
      <c r="C3165" s="97" t="s">
        <v>348</v>
      </c>
      <c r="D3165" s="96" t="s">
        <v>3236</v>
      </c>
      <c r="E3165" s="98">
        <v>2043</v>
      </c>
      <c r="F3165" s="99">
        <v>0</v>
      </c>
      <c r="G3165" s="98">
        <v>2043</v>
      </c>
      <c r="H3165" s="98">
        <v>14971</v>
      </c>
      <c r="I3165" s="99">
        <v>0</v>
      </c>
      <c r="J3165" s="98">
        <v>14971</v>
      </c>
      <c r="K3165" s="100">
        <v>0.13646</v>
      </c>
      <c r="M3165">
        <f t="shared" si="98"/>
        <v>0</v>
      </c>
      <c r="N3165">
        <f t="shared" si="99"/>
        <v>0</v>
      </c>
    </row>
    <row r="3166" spans="1:14" x14ac:dyDescent="0.2">
      <c r="A3166" s="96">
        <v>450346</v>
      </c>
      <c r="B3166" s="97" t="s">
        <v>272</v>
      </c>
      <c r="C3166" s="97" t="s">
        <v>348</v>
      </c>
      <c r="D3166" s="96" t="s">
        <v>3237</v>
      </c>
      <c r="E3166" s="98">
        <v>4196</v>
      </c>
      <c r="F3166" s="99">
        <v>0</v>
      </c>
      <c r="G3166" s="98">
        <v>4196</v>
      </c>
      <c r="H3166" s="98">
        <v>32788</v>
      </c>
      <c r="I3166" s="99">
        <v>0</v>
      </c>
      <c r="J3166" s="98">
        <v>32788</v>
      </c>
      <c r="K3166" s="100">
        <v>0.12797</v>
      </c>
      <c r="M3166">
        <f t="shared" si="98"/>
        <v>0</v>
      </c>
      <c r="N3166">
        <f t="shared" si="99"/>
        <v>0</v>
      </c>
    </row>
    <row r="3167" spans="1:14" x14ac:dyDescent="0.2">
      <c r="A3167" s="96">
        <v>450347</v>
      </c>
      <c r="B3167" s="97" t="s">
        <v>272</v>
      </c>
      <c r="C3167" s="97" t="s">
        <v>348</v>
      </c>
      <c r="D3167" s="96" t="s">
        <v>3238</v>
      </c>
      <c r="E3167" s="98">
        <v>386</v>
      </c>
      <c r="F3167" s="99">
        <v>0</v>
      </c>
      <c r="G3167" s="98">
        <v>386</v>
      </c>
      <c r="H3167" s="98">
        <v>5673</v>
      </c>
      <c r="I3167" s="99">
        <v>0</v>
      </c>
      <c r="J3167" s="98">
        <v>5673</v>
      </c>
      <c r="K3167" s="100">
        <v>6.8040000000000003E-2</v>
      </c>
      <c r="M3167">
        <f t="shared" si="98"/>
        <v>0</v>
      </c>
      <c r="N3167">
        <f t="shared" si="99"/>
        <v>0</v>
      </c>
    </row>
    <row r="3168" spans="1:14" x14ac:dyDescent="0.2">
      <c r="A3168" s="96">
        <v>450348</v>
      </c>
      <c r="B3168" s="97" t="s">
        <v>272</v>
      </c>
      <c r="C3168" s="97" t="s">
        <v>348</v>
      </c>
      <c r="D3168" s="96" t="s">
        <v>3239</v>
      </c>
      <c r="E3168" s="98">
        <v>660</v>
      </c>
      <c r="F3168" s="99">
        <v>0</v>
      </c>
      <c r="G3168" s="98">
        <v>660</v>
      </c>
      <c r="H3168" s="98">
        <v>2495</v>
      </c>
      <c r="I3168" s="99">
        <v>0</v>
      </c>
      <c r="J3168" s="98">
        <v>2495</v>
      </c>
      <c r="K3168" s="100">
        <v>0.26452999999999999</v>
      </c>
      <c r="M3168">
        <f t="shared" si="98"/>
        <v>0</v>
      </c>
      <c r="N3168">
        <f t="shared" si="99"/>
        <v>0</v>
      </c>
    </row>
    <row r="3169" spans="1:14" x14ac:dyDescent="0.2">
      <c r="A3169" s="96">
        <v>450351</v>
      </c>
      <c r="B3169" s="97" t="s">
        <v>272</v>
      </c>
      <c r="C3169" s="97" t="s">
        <v>348</v>
      </c>
      <c r="D3169" s="96" t="s">
        <v>3187</v>
      </c>
      <c r="E3169" s="98">
        <v>279</v>
      </c>
      <c r="F3169" s="99">
        <v>0</v>
      </c>
      <c r="G3169" s="98">
        <v>279</v>
      </c>
      <c r="H3169" s="98">
        <v>5467</v>
      </c>
      <c r="I3169" s="99">
        <v>74</v>
      </c>
      <c r="J3169" s="98">
        <v>5541</v>
      </c>
      <c r="K3169" s="100">
        <v>5.0349999999999999E-2</v>
      </c>
      <c r="M3169">
        <f t="shared" si="98"/>
        <v>0</v>
      </c>
      <c r="N3169">
        <f t="shared" si="99"/>
        <v>1.3354990073993864E-2</v>
      </c>
    </row>
    <row r="3170" spans="1:14" x14ac:dyDescent="0.2">
      <c r="A3170" s="96">
        <v>450352</v>
      </c>
      <c r="B3170" s="97" t="s">
        <v>272</v>
      </c>
      <c r="C3170" s="97" t="s">
        <v>348</v>
      </c>
      <c r="D3170" s="96" t="s">
        <v>3240</v>
      </c>
      <c r="E3170" s="98">
        <v>1666</v>
      </c>
      <c r="F3170" s="99">
        <v>0</v>
      </c>
      <c r="G3170" s="98">
        <v>1666</v>
      </c>
      <c r="H3170" s="98">
        <v>17048</v>
      </c>
      <c r="I3170" s="99">
        <v>444</v>
      </c>
      <c r="J3170" s="98">
        <v>17492</v>
      </c>
      <c r="K3170" s="100">
        <v>9.5240000000000005E-2</v>
      </c>
      <c r="M3170">
        <f t="shared" si="98"/>
        <v>0</v>
      </c>
      <c r="N3170">
        <f t="shared" si="99"/>
        <v>2.5383032243311229E-2</v>
      </c>
    </row>
    <row r="3171" spans="1:14" x14ac:dyDescent="0.2">
      <c r="A3171" s="96">
        <v>450358</v>
      </c>
      <c r="B3171" s="97" t="s">
        <v>272</v>
      </c>
      <c r="C3171" s="97" t="s">
        <v>348</v>
      </c>
      <c r="D3171" s="96" t="s">
        <v>3241</v>
      </c>
      <c r="E3171" s="98">
        <v>11220</v>
      </c>
      <c r="F3171" s="99">
        <v>2592</v>
      </c>
      <c r="G3171" s="98">
        <v>13812</v>
      </c>
      <c r="H3171" s="98">
        <v>119165</v>
      </c>
      <c r="I3171" s="99">
        <v>11956</v>
      </c>
      <c r="J3171" s="98">
        <v>131121</v>
      </c>
      <c r="K3171" s="100">
        <v>0.10534</v>
      </c>
      <c r="M3171">
        <f t="shared" si="98"/>
        <v>0.18766290182450043</v>
      </c>
      <c r="N3171">
        <f t="shared" si="99"/>
        <v>9.1182953150143756E-2</v>
      </c>
    </row>
    <row r="3172" spans="1:14" x14ac:dyDescent="0.2">
      <c r="A3172" s="96">
        <v>450369</v>
      </c>
      <c r="B3172" s="97" t="s">
        <v>272</v>
      </c>
      <c r="C3172" s="97" t="s">
        <v>348</v>
      </c>
      <c r="D3172" s="96" t="s">
        <v>3242</v>
      </c>
      <c r="E3172" s="98">
        <v>226</v>
      </c>
      <c r="F3172" s="99">
        <v>0</v>
      </c>
      <c r="G3172" s="98">
        <v>226</v>
      </c>
      <c r="H3172" s="98">
        <v>2505</v>
      </c>
      <c r="I3172" s="99">
        <v>0</v>
      </c>
      <c r="J3172" s="98">
        <v>2505</v>
      </c>
      <c r="K3172" s="100">
        <v>9.0219999999999995E-2</v>
      </c>
      <c r="M3172">
        <f t="shared" si="98"/>
        <v>0</v>
      </c>
      <c r="N3172">
        <f t="shared" si="99"/>
        <v>0</v>
      </c>
    </row>
    <row r="3173" spans="1:14" x14ac:dyDescent="0.2">
      <c r="A3173" s="96">
        <v>450370</v>
      </c>
      <c r="B3173" s="97" t="s">
        <v>272</v>
      </c>
      <c r="C3173" s="97" t="s">
        <v>348</v>
      </c>
      <c r="D3173" s="96" t="s">
        <v>2044</v>
      </c>
      <c r="E3173" s="98">
        <v>181</v>
      </c>
      <c r="F3173" s="99">
        <v>0</v>
      </c>
      <c r="G3173" s="98">
        <v>181</v>
      </c>
      <c r="H3173" s="98">
        <v>2462</v>
      </c>
      <c r="I3173" s="99">
        <v>0</v>
      </c>
      <c r="J3173" s="98">
        <v>2462</v>
      </c>
      <c r="K3173" s="100">
        <v>7.3520000000000002E-2</v>
      </c>
      <c r="M3173">
        <f t="shared" si="98"/>
        <v>0</v>
      </c>
      <c r="N3173">
        <f t="shared" si="99"/>
        <v>0</v>
      </c>
    </row>
    <row r="3174" spans="1:14" x14ac:dyDescent="0.2">
      <c r="A3174" s="96">
        <v>450372</v>
      </c>
      <c r="B3174" s="97" t="s">
        <v>272</v>
      </c>
      <c r="C3174" s="97" t="s">
        <v>348</v>
      </c>
      <c r="D3174" s="96" t="s">
        <v>3243</v>
      </c>
      <c r="E3174" s="98">
        <v>264</v>
      </c>
      <c r="F3174" s="99">
        <v>0</v>
      </c>
      <c r="G3174" s="98">
        <v>264</v>
      </c>
      <c r="H3174" s="98">
        <v>5515</v>
      </c>
      <c r="I3174" s="99">
        <v>0</v>
      </c>
      <c r="J3174" s="98">
        <v>5515</v>
      </c>
      <c r="K3174" s="100">
        <v>4.7870000000000003E-2</v>
      </c>
      <c r="M3174">
        <f t="shared" si="98"/>
        <v>0</v>
      </c>
      <c r="N3174">
        <f t="shared" si="99"/>
        <v>0</v>
      </c>
    </row>
    <row r="3175" spans="1:14" x14ac:dyDescent="0.2">
      <c r="A3175" s="96">
        <v>450373</v>
      </c>
      <c r="B3175" s="97" t="s">
        <v>272</v>
      </c>
      <c r="C3175" s="97" t="s">
        <v>348</v>
      </c>
      <c r="D3175" s="96" t="s">
        <v>3244</v>
      </c>
      <c r="E3175" s="98">
        <v>96</v>
      </c>
      <c r="F3175" s="99">
        <v>0</v>
      </c>
      <c r="G3175" s="98">
        <v>96</v>
      </c>
      <c r="H3175" s="98">
        <v>1330</v>
      </c>
      <c r="I3175" s="99">
        <v>0</v>
      </c>
      <c r="J3175" s="98">
        <v>1330</v>
      </c>
      <c r="K3175" s="100">
        <v>7.2179999999999994E-2</v>
      </c>
      <c r="M3175">
        <f t="shared" si="98"/>
        <v>0</v>
      </c>
      <c r="N3175">
        <f t="shared" si="99"/>
        <v>0</v>
      </c>
    </row>
    <row r="3176" spans="1:14" x14ac:dyDescent="0.2">
      <c r="A3176" s="96">
        <v>450378</v>
      </c>
      <c r="B3176" s="97" t="s">
        <v>168</v>
      </c>
      <c r="C3176" s="97" t="s">
        <v>348</v>
      </c>
      <c r="D3176" s="96" t="s">
        <v>3245</v>
      </c>
      <c r="E3176" s="98">
        <v>3026</v>
      </c>
      <c r="F3176" s="99">
        <v>716</v>
      </c>
      <c r="G3176" s="98">
        <v>3742</v>
      </c>
      <c r="H3176" s="98">
        <v>12223</v>
      </c>
      <c r="I3176" s="99">
        <v>1267</v>
      </c>
      <c r="J3176" s="98">
        <v>13490</v>
      </c>
      <c r="K3176" s="100">
        <v>0.27739000000000003</v>
      </c>
      <c r="M3176">
        <f t="shared" si="98"/>
        <v>0.19134152859433459</v>
      </c>
      <c r="N3176">
        <f t="shared" si="99"/>
        <v>9.3921423276501118E-2</v>
      </c>
    </row>
    <row r="3177" spans="1:14" x14ac:dyDescent="0.2">
      <c r="A3177" s="96">
        <v>450379</v>
      </c>
      <c r="B3177" s="97" t="s">
        <v>168</v>
      </c>
      <c r="C3177" s="97" t="s">
        <v>348</v>
      </c>
      <c r="D3177" s="96" t="s">
        <v>3246</v>
      </c>
      <c r="E3177" s="98">
        <v>998</v>
      </c>
      <c r="F3177" s="99">
        <v>15</v>
      </c>
      <c r="G3177" s="98">
        <v>1013</v>
      </c>
      <c r="H3177" s="98">
        <v>7532</v>
      </c>
      <c r="I3177" s="99">
        <v>92</v>
      </c>
      <c r="J3177" s="98">
        <v>7624</v>
      </c>
      <c r="K3177" s="100">
        <v>0.13286999999999999</v>
      </c>
      <c r="M3177">
        <f t="shared" si="98"/>
        <v>1.4807502467917079E-2</v>
      </c>
      <c r="N3177">
        <f t="shared" si="99"/>
        <v>1.2067156348373556E-2</v>
      </c>
    </row>
    <row r="3178" spans="1:14" x14ac:dyDescent="0.2">
      <c r="A3178" s="96">
        <v>450388</v>
      </c>
      <c r="B3178" s="97" t="s">
        <v>168</v>
      </c>
      <c r="C3178" s="97" t="s">
        <v>348</v>
      </c>
      <c r="D3178" s="96" t="s">
        <v>1461</v>
      </c>
      <c r="E3178" s="98">
        <v>17270</v>
      </c>
      <c r="F3178" s="99">
        <v>826</v>
      </c>
      <c r="G3178" s="98">
        <v>18096</v>
      </c>
      <c r="H3178" s="98">
        <v>127432</v>
      </c>
      <c r="I3178" s="99">
        <v>13431</v>
      </c>
      <c r="J3178" s="98">
        <v>140863</v>
      </c>
      <c r="K3178" s="100">
        <v>0.12847</v>
      </c>
      <c r="M3178">
        <f t="shared" si="98"/>
        <v>4.5645446507515473E-2</v>
      </c>
      <c r="N3178">
        <f t="shared" si="99"/>
        <v>9.5347962204411385E-2</v>
      </c>
    </row>
    <row r="3179" spans="1:14" x14ac:dyDescent="0.2">
      <c r="A3179" s="96">
        <v>450389</v>
      </c>
      <c r="B3179" s="97" t="s">
        <v>272</v>
      </c>
      <c r="C3179" s="97" t="s">
        <v>348</v>
      </c>
      <c r="D3179" s="96" t="s">
        <v>3247</v>
      </c>
      <c r="E3179" s="98">
        <v>1396</v>
      </c>
      <c r="F3179" s="99">
        <v>0</v>
      </c>
      <c r="G3179" s="98">
        <v>1396</v>
      </c>
      <c r="H3179" s="98">
        <v>16559</v>
      </c>
      <c r="I3179" s="99">
        <v>165</v>
      </c>
      <c r="J3179" s="98">
        <v>16724</v>
      </c>
      <c r="K3179" s="100">
        <v>8.3470000000000003E-2</v>
      </c>
      <c r="M3179">
        <f t="shared" si="98"/>
        <v>0</v>
      </c>
      <c r="N3179">
        <f t="shared" si="99"/>
        <v>9.8660607510165036E-3</v>
      </c>
    </row>
    <row r="3180" spans="1:14" x14ac:dyDescent="0.2">
      <c r="A3180" s="96">
        <v>450393</v>
      </c>
      <c r="B3180" s="97" t="s">
        <v>272</v>
      </c>
      <c r="C3180" s="97" t="s">
        <v>348</v>
      </c>
      <c r="D3180" s="96" t="s">
        <v>3248</v>
      </c>
      <c r="E3180" s="98">
        <v>10</v>
      </c>
      <c r="F3180" s="99">
        <v>0</v>
      </c>
      <c r="G3180" s="98">
        <v>10</v>
      </c>
      <c r="H3180" s="98">
        <v>67</v>
      </c>
      <c r="I3180" s="99">
        <v>0</v>
      </c>
      <c r="J3180" s="98">
        <v>67</v>
      </c>
      <c r="K3180" s="100">
        <v>0.14924999999999999</v>
      </c>
      <c r="M3180">
        <f t="shared" si="98"/>
        <v>0</v>
      </c>
      <c r="N3180">
        <f t="shared" si="99"/>
        <v>0</v>
      </c>
    </row>
    <row r="3181" spans="1:14" x14ac:dyDescent="0.2">
      <c r="A3181" s="96">
        <v>450395</v>
      </c>
      <c r="B3181" s="97" t="s">
        <v>272</v>
      </c>
      <c r="C3181" s="97" t="s">
        <v>348</v>
      </c>
      <c r="D3181" s="96" t="s">
        <v>3249</v>
      </c>
      <c r="E3181" s="98">
        <v>689</v>
      </c>
      <c r="F3181" s="99">
        <v>0</v>
      </c>
      <c r="G3181" s="98">
        <v>689</v>
      </c>
      <c r="H3181" s="98">
        <v>7530</v>
      </c>
      <c r="I3181" s="99">
        <v>0</v>
      </c>
      <c r="J3181" s="98">
        <v>7530</v>
      </c>
      <c r="K3181" s="100">
        <v>9.1499999999999998E-2</v>
      </c>
      <c r="M3181">
        <f t="shared" si="98"/>
        <v>0</v>
      </c>
      <c r="N3181">
        <f t="shared" si="99"/>
        <v>0</v>
      </c>
    </row>
    <row r="3182" spans="1:14" x14ac:dyDescent="0.2">
      <c r="A3182" s="96">
        <v>450399</v>
      </c>
      <c r="B3182" s="97" t="s">
        <v>272</v>
      </c>
      <c r="C3182" s="97" t="s">
        <v>348</v>
      </c>
      <c r="D3182" s="96" t="s">
        <v>3250</v>
      </c>
      <c r="E3182" s="98">
        <v>158</v>
      </c>
      <c r="F3182" s="99">
        <v>0</v>
      </c>
      <c r="G3182" s="98">
        <v>158</v>
      </c>
      <c r="H3182" s="98">
        <v>1598</v>
      </c>
      <c r="I3182" s="99">
        <v>0</v>
      </c>
      <c r="J3182" s="98">
        <v>1598</v>
      </c>
      <c r="K3182" s="100">
        <v>9.887E-2</v>
      </c>
      <c r="M3182">
        <f t="shared" si="98"/>
        <v>0</v>
      </c>
      <c r="N3182">
        <f t="shared" si="99"/>
        <v>0</v>
      </c>
    </row>
    <row r="3183" spans="1:14" x14ac:dyDescent="0.2">
      <c r="A3183" s="96">
        <v>450400</v>
      </c>
      <c r="B3183" s="97" t="s">
        <v>272</v>
      </c>
      <c r="C3183" s="97" t="s">
        <v>348</v>
      </c>
      <c r="D3183" s="96" t="s">
        <v>3251</v>
      </c>
      <c r="E3183" s="98">
        <v>721</v>
      </c>
      <c r="F3183" s="99">
        <v>3</v>
      </c>
      <c r="G3183" s="98">
        <v>724</v>
      </c>
      <c r="H3183" s="98">
        <v>6751</v>
      </c>
      <c r="I3183" s="99">
        <v>155</v>
      </c>
      <c r="J3183" s="98">
        <v>6906</v>
      </c>
      <c r="K3183" s="100">
        <v>0.10484</v>
      </c>
      <c r="M3183">
        <f t="shared" si="98"/>
        <v>4.1436464088397788E-3</v>
      </c>
      <c r="N3183">
        <f t="shared" si="99"/>
        <v>2.2444251375615405E-2</v>
      </c>
    </row>
    <row r="3184" spans="1:14" x14ac:dyDescent="0.2">
      <c r="A3184" s="96">
        <v>450403</v>
      </c>
      <c r="B3184" s="97" t="s">
        <v>168</v>
      </c>
      <c r="C3184" s="97" t="s">
        <v>348</v>
      </c>
      <c r="D3184" s="96" t="s">
        <v>3252</v>
      </c>
      <c r="E3184" s="98">
        <v>1444</v>
      </c>
      <c r="F3184" s="99">
        <v>0</v>
      </c>
      <c r="G3184" s="98">
        <v>1444</v>
      </c>
      <c r="H3184" s="98">
        <v>18380</v>
      </c>
      <c r="I3184" s="99">
        <v>45</v>
      </c>
      <c r="J3184" s="98">
        <v>18425</v>
      </c>
      <c r="K3184" s="100">
        <v>7.8369999999999995E-2</v>
      </c>
      <c r="M3184">
        <f t="shared" si="98"/>
        <v>0</v>
      </c>
      <c r="N3184">
        <f t="shared" si="99"/>
        <v>2.4423337856173677E-3</v>
      </c>
    </row>
    <row r="3185" spans="1:14" x14ac:dyDescent="0.2">
      <c r="A3185" s="96">
        <v>450411</v>
      </c>
      <c r="B3185" s="97" t="s">
        <v>272</v>
      </c>
      <c r="C3185" s="97" t="s">
        <v>348</v>
      </c>
      <c r="D3185" s="96" t="s">
        <v>3253</v>
      </c>
      <c r="E3185" s="98">
        <v>342</v>
      </c>
      <c r="F3185" s="99">
        <v>0</v>
      </c>
      <c r="G3185" s="98">
        <v>342</v>
      </c>
      <c r="H3185" s="98">
        <v>3519</v>
      </c>
      <c r="I3185" s="99">
        <v>0</v>
      </c>
      <c r="J3185" s="98">
        <v>3519</v>
      </c>
      <c r="K3185" s="100">
        <v>9.7189999999999999E-2</v>
      </c>
      <c r="M3185">
        <f t="shared" si="98"/>
        <v>0</v>
      </c>
      <c r="N3185">
        <f t="shared" si="99"/>
        <v>0</v>
      </c>
    </row>
    <row r="3186" spans="1:14" x14ac:dyDescent="0.2">
      <c r="A3186" s="96">
        <v>450419</v>
      </c>
      <c r="B3186" s="97" t="s">
        <v>272</v>
      </c>
      <c r="C3186" s="97" t="s">
        <v>348</v>
      </c>
      <c r="D3186" s="96" t="s">
        <v>3187</v>
      </c>
      <c r="E3186" s="98">
        <v>188</v>
      </c>
      <c r="F3186" s="99">
        <v>0</v>
      </c>
      <c r="G3186" s="98">
        <v>188</v>
      </c>
      <c r="H3186" s="98">
        <v>2488</v>
      </c>
      <c r="I3186" s="99">
        <v>469</v>
      </c>
      <c r="J3186" s="98">
        <v>2957</v>
      </c>
      <c r="K3186" s="100">
        <v>6.3579999999999998E-2</v>
      </c>
      <c r="M3186">
        <f t="shared" si="98"/>
        <v>0</v>
      </c>
      <c r="N3186">
        <f t="shared" si="99"/>
        <v>0.158606695975651</v>
      </c>
    </row>
    <row r="3187" spans="1:14" x14ac:dyDescent="0.2">
      <c r="A3187" s="96">
        <v>450422</v>
      </c>
      <c r="B3187" s="97" t="s">
        <v>272</v>
      </c>
      <c r="C3187" s="97" t="s">
        <v>348</v>
      </c>
      <c r="D3187" s="96" t="s">
        <v>3254</v>
      </c>
      <c r="E3187" s="98">
        <v>0</v>
      </c>
      <c r="F3187" s="99">
        <v>0</v>
      </c>
      <c r="G3187" s="98">
        <v>0</v>
      </c>
      <c r="H3187" s="98">
        <v>8</v>
      </c>
      <c r="I3187" s="99">
        <v>0</v>
      </c>
      <c r="J3187" s="98">
        <v>8</v>
      </c>
      <c r="K3187" s="100">
        <v>0</v>
      </c>
      <c r="M3187" t="e">
        <f t="shared" si="98"/>
        <v>#DIV/0!</v>
      </c>
      <c r="N3187">
        <f t="shared" si="99"/>
        <v>0</v>
      </c>
    </row>
    <row r="3188" spans="1:14" x14ac:dyDescent="0.2">
      <c r="A3188" s="96">
        <v>450424</v>
      </c>
      <c r="B3188" s="97" t="s">
        <v>272</v>
      </c>
      <c r="C3188" s="97" t="s">
        <v>348</v>
      </c>
      <c r="D3188" s="96" t="s">
        <v>3255</v>
      </c>
      <c r="E3188" s="98">
        <v>1688</v>
      </c>
      <c r="F3188" s="99">
        <v>775</v>
      </c>
      <c r="G3188" s="98">
        <v>2463</v>
      </c>
      <c r="H3188" s="98">
        <v>24109</v>
      </c>
      <c r="I3188" s="99">
        <v>4037</v>
      </c>
      <c r="J3188" s="98">
        <v>28146</v>
      </c>
      <c r="K3188" s="100">
        <v>8.7510000000000004E-2</v>
      </c>
      <c r="M3188">
        <f t="shared" si="98"/>
        <v>0.31465692245229393</v>
      </c>
      <c r="N3188">
        <f t="shared" si="99"/>
        <v>0.14343068286790309</v>
      </c>
    </row>
    <row r="3189" spans="1:14" x14ac:dyDescent="0.2">
      <c r="A3189" s="96">
        <v>450431</v>
      </c>
      <c r="B3189" s="97" t="s">
        <v>168</v>
      </c>
      <c r="C3189" s="97" t="s">
        <v>348</v>
      </c>
      <c r="D3189" s="96" t="s">
        <v>3256</v>
      </c>
      <c r="E3189" s="98">
        <v>4348</v>
      </c>
      <c r="F3189" s="99">
        <v>2</v>
      </c>
      <c r="G3189" s="98">
        <v>4350</v>
      </c>
      <c r="H3189" s="98">
        <v>30549</v>
      </c>
      <c r="I3189" s="99">
        <v>26</v>
      </c>
      <c r="J3189" s="98">
        <v>30575</v>
      </c>
      <c r="K3189" s="100">
        <v>0.14227000000000001</v>
      </c>
      <c r="M3189">
        <f t="shared" si="98"/>
        <v>4.5977011494252872E-4</v>
      </c>
      <c r="N3189">
        <f t="shared" si="99"/>
        <v>8.5036794766966473E-4</v>
      </c>
    </row>
    <row r="3190" spans="1:14" x14ac:dyDescent="0.2">
      <c r="A3190" s="96">
        <v>450438</v>
      </c>
      <c r="B3190" s="97" t="s">
        <v>272</v>
      </c>
      <c r="C3190" s="97" t="s">
        <v>348</v>
      </c>
      <c r="D3190" s="96" t="s">
        <v>3257</v>
      </c>
      <c r="E3190" s="98">
        <v>174</v>
      </c>
      <c r="F3190" s="99">
        <v>0</v>
      </c>
      <c r="G3190" s="98">
        <v>174</v>
      </c>
      <c r="H3190" s="98">
        <v>2955</v>
      </c>
      <c r="I3190" s="99">
        <v>0</v>
      </c>
      <c r="J3190" s="98">
        <v>2955</v>
      </c>
      <c r="K3190" s="100">
        <v>5.8880000000000002E-2</v>
      </c>
      <c r="M3190">
        <f t="shared" si="98"/>
        <v>0</v>
      </c>
      <c r="N3190">
        <f t="shared" si="99"/>
        <v>0</v>
      </c>
    </row>
    <row r="3191" spans="1:14" x14ac:dyDescent="0.2">
      <c r="A3191" s="96">
        <v>450446</v>
      </c>
      <c r="B3191" s="97" t="s">
        <v>272</v>
      </c>
      <c r="C3191" s="97" t="s">
        <v>348</v>
      </c>
      <c r="D3191" s="96" t="s">
        <v>3258</v>
      </c>
      <c r="E3191" s="98">
        <v>1435</v>
      </c>
      <c r="F3191" s="99">
        <v>0</v>
      </c>
      <c r="G3191" s="98">
        <v>1435</v>
      </c>
      <c r="H3191" s="98">
        <v>2838</v>
      </c>
      <c r="I3191" s="99">
        <v>0</v>
      </c>
      <c r="J3191" s="98">
        <v>2838</v>
      </c>
      <c r="K3191" s="100">
        <v>0.50563999999999998</v>
      </c>
      <c r="M3191">
        <f t="shared" si="98"/>
        <v>0</v>
      </c>
      <c r="N3191">
        <f t="shared" si="99"/>
        <v>0</v>
      </c>
    </row>
    <row r="3192" spans="1:14" x14ac:dyDescent="0.2">
      <c r="A3192" s="96">
        <v>450447</v>
      </c>
      <c r="B3192" s="97" t="s">
        <v>168</v>
      </c>
      <c r="C3192" s="97" t="s">
        <v>348</v>
      </c>
      <c r="D3192" s="96" t="s">
        <v>3259</v>
      </c>
      <c r="E3192" s="98">
        <v>614</v>
      </c>
      <c r="F3192" s="99">
        <v>0</v>
      </c>
      <c r="G3192" s="98">
        <v>614</v>
      </c>
      <c r="H3192" s="98">
        <v>6417</v>
      </c>
      <c r="I3192" s="99">
        <v>0</v>
      </c>
      <c r="J3192" s="98">
        <v>6417</v>
      </c>
      <c r="K3192" s="100">
        <v>9.5680000000000001E-2</v>
      </c>
      <c r="M3192">
        <f t="shared" si="98"/>
        <v>0</v>
      </c>
      <c r="N3192">
        <f t="shared" si="99"/>
        <v>0</v>
      </c>
    </row>
    <row r="3193" spans="1:14" x14ac:dyDescent="0.2">
      <c r="A3193" s="96">
        <v>450451</v>
      </c>
      <c r="B3193" s="97" t="s">
        <v>272</v>
      </c>
      <c r="C3193" s="97" t="s">
        <v>348</v>
      </c>
      <c r="D3193" s="96" t="s">
        <v>3260</v>
      </c>
      <c r="E3193" s="98">
        <v>81</v>
      </c>
      <c r="F3193" s="99">
        <v>0</v>
      </c>
      <c r="G3193" s="98">
        <v>81</v>
      </c>
      <c r="H3193" s="98">
        <v>1734</v>
      </c>
      <c r="I3193" s="99">
        <v>0</v>
      </c>
      <c r="J3193" s="98">
        <v>1734</v>
      </c>
      <c r="K3193" s="100">
        <v>4.6710000000000002E-2</v>
      </c>
      <c r="M3193">
        <f t="shared" si="98"/>
        <v>0</v>
      </c>
      <c r="N3193">
        <f t="shared" si="99"/>
        <v>0</v>
      </c>
    </row>
    <row r="3194" spans="1:14" x14ac:dyDescent="0.2">
      <c r="A3194" s="96">
        <v>450460</v>
      </c>
      <c r="B3194" s="97" t="s">
        <v>272</v>
      </c>
      <c r="C3194" s="97" t="s">
        <v>348</v>
      </c>
      <c r="D3194" s="96" t="s">
        <v>3261</v>
      </c>
      <c r="E3194" s="98">
        <v>187</v>
      </c>
      <c r="F3194" s="99">
        <v>0</v>
      </c>
      <c r="G3194" s="98">
        <v>187</v>
      </c>
      <c r="H3194" s="98">
        <v>2395</v>
      </c>
      <c r="I3194" s="99">
        <v>0</v>
      </c>
      <c r="J3194" s="98">
        <v>2395</v>
      </c>
      <c r="K3194" s="100">
        <v>7.8079999999999997E-2</v>
      </c>
      <c r="M3194">
        <f t="shared" si="98"/>
        <v>0</v>
      </c>
      <c r="N3194">
        <f t="shared" si="99"/>
        <v>0</v>
      </c>
    </row>
    <row r="3195" spans="1:14" x14ac:dyDescent="0.2">
      <c r="A3195" s="96">
        <v>450462</v>
      </c>
      <c r="B3195" s="97" t="s">
        <v>272</v>
      </c>
      <c r="C3195" s="97" t="s">
        <v>348</v>
      </c>
      <c r="D3195" s="96" t="s">
        <v>3213</v>
      </c>
      <c r="E3195" s="98">
        <v>2345</v>
      </c>
      <c r="F3195" s="99">
        <v>162</v>
      </c>
      <c r="G3195" s="98">
        <v>2507</v>
      </c>
      <c r="H3195" s="98">
        <v>49993</v>
      </c>
      <c r="I3195" s="99">
        <v>4437</v>
      </c>
      <c r="J3195" s="98">
        <v>54430</v>
      </c>
      <c r="K3195" s="100">
        <v>4.6059999999999997E-2</v>
      </c>
      <c r="M3195">
        <f t="shared" si="98"/>
        <v>6.4619066613482254E-2</v>
      </c>
      <c r="N3195">
        <f t="shared" si="99"/>
        <v>8.1517545471247468E-2</v>
      </c>
    </row>
    <row r="3196" spans="1:14" x14ac:dyDescent="0.2">
      <c r="A3196" s="96">
        <v>450465</v>
      </c>
      <c r="B3196" s="97" t="s">
        <v>272</v>
      </c>
      <c r="C3196" s="97" t="s">
        <v>348</v>
      </c>
      <c r="D3196" s="96" t="s">
        <v>3262</v>
      </c>
      <c r="E3196" s="98">
        <v>320</v>
      </c>
      <c r="F3196" s="99">
        <v>0</v>
      </c>
      <c r="G3196" s="98">
        <v>320</v>
      </c>
      <c r="H3196" s="98">
        <v>3837</v>
      </c>
      <c r="I3196" s="99">
        <v>0</v>
      </c>
      <c r="J3196" s="98">
        <v>3837</v>
      </c>
      <c r="K3196" s="100">
        <v>8.3400000000000002E-2</v>
      </c>
      <c r="M3196">
        <f t="shared" si="98"/>
        <v>0</v>
      </c>
      <c r="N3196">
        <f t="shared" si="99"/>
        <v>0</v>
      </c>
    </row>
    <row r="3197" spans="1:14" x14ac:dyDescent="0.2">
      <c r="A3197" s="96">
        <v>450469</v>
      </c>
      <c r="B3197" s="97" t="s">
        <v>272</v>
      </c>
      <c r="C3197" s="97" t="s">
        <v>348</v>
      </c>
      <c r="D3197" s="96" t="s">
        <v>3263</v>
      </c>
      <c r="E3197" s="98">
        <v>1637</v>
      </c>
      <c r="F3197" s="99">
        <v>0</v>
      </c>
      <c r="G3197" s="98">
        <v>1637</v>
      </c>
      <c r="H3197" s="98">
        <v>28440</v>
      </c>
      <c r="I3197" s="99">
        <v>0</v>
      </c>
      <c r="J3197" s="98">
        <v>28440</v>
      </c>
      <c r="K3197" s="100">
        <v>5.756E-2</v>
      </c>
      <c r="M3197">
        <f t="shared" si="98"/>
        <v>0</v>
      </c>
      <c r="N3197">
        <f t="shared" si="99"/>
        <v>0</v>
      </c>
    </row>
    <row r="3198" spans="1:14" x14ac:dyDescent="0.2">
      <c r="A3198" s="96">
        <v>450475</v>
      </c>
      <c r="B3198" s="97" t="s">
        <v>272</v>
      </c>
      <c r="C3198" s="97" t="s">
        <v>348</v>
      </c>
      <c r="D3198" s="96" t="s">
        <v>3264</v>
      </c>
      <c r="E3198" s="98">
        <v>490</v>
      </c>
      <c r="F3198" s="99">
        <v>0</v>
      </c>
      <c r="G3198" s="98">
        <v>490</v>
      </c>
      <c r="H3198" s="98">
        <v>4350</v>
      </c>
      <c r="I3198" s="99">
        <v>0</v>
      </c>
      <c r="J3198" s="98">
        <v>4350</v>
      </c>
      <c r="K3198" s="100">
        <v>0.11264</v>
      </c>
      <c r="M3198">
        <f t="shared" si="98"/>
        <v>0</v>
      </c>
      <c r="N3198">
        <f t="shared" si="99"/>
        <v>0</v>
      </c>
    </row>
    <row r="3199" spans="1:14" x14ac:dyDescent="0.2">
      <c r="A3199" s="96">
        <v>450484</v>
      </c>
      <c r="B3199" s="97" t="s">
        <v>168</v>
      </c>
      <c r="C3199" s="97" t="s">
        <v>348</v>
      </c>
      <c r="D3199" s="96" t="s">
        <v>3265</v>
      </c>
      <c r="E3199" s="98">
        <v>2008</v>
      </c>
      <c r="F3199" s="99">
        <v>0</v>
      </c>
      <c r="G3199" s="98">
        <v>2008</v>
      </c>
      <c r="H3199" s="98">
        <v>19543</v>
      </c>
      <c r="I3199" s="99">
        <v>0</v>
      </c>
      <c r="J3199" s="98">
        <v>19543</v>
      </c>
      <c r="K3199" s="100">
        <v>0.10274999999999999</v>
      </c>
      <c r="M3199">
        <f t="shared" si="98"/>
        <v>0</v>
      </c>
      <c r="N3199">
        <f t="shared" si="99"/>
        <v>0</v>
      </c>
    </row>
    <row r="3200" spans="1:14" x14ac:dyDescent="0.2">
      <c r="A3200" s="96">
        <v>450488</v>
      </c>
      <c r="B3200" s="97" t="s">
        <v>272</v>
      </c>
      <c r="C3200" s="97" t="s">
        <v>348</v>
      </c>
      <c r="D3200" s="96" t="s">
        <v>3266</v>
      </c>
      <c r="E3200" s="98">
        <v>107</v>
      </c>
      <c r="F3200" s="99">
        <v>0</v>
      </c>
      <c r="G3200" s="98">
        <v>107</v>
      </c>
      <c r="H3200" s="98">
        <v>1600</v>
      </c>
      <c r="I3200" s="99">
        <v>0</v>
      </c>
      <c r="J3200" s="98">
        <v>1600</v>
      </c>
      <c r="K3200" s="100">
        <v>6.6869999999999999E-2</v>
      </c>
      <c r="M3200">
        <f t="shared" si="98"/>
        <v>0</v>
      </c>
      <c r="N3200">
        <f t="shared" si="99"/>
        <v>0</v>
      </c>
    </row>
    <row r="3201" spans="1:14" x14ac:dyDescent="0.2">
      <c r="A3201" s="96">
        <v>450489</v>
      </c>
      <c r="B3201" s="97" t="s">
        <v>272</v>
      </c>
      <c r="C3201" s="97" t="s">
        <v>348</v>
      </c>
      <c r="D3201" s="96" t="s">
        <v>3267</v>
      </c>
      <c r="E3201" s="98">
        <v>141</v>
      </c>
      <c r="F3201" s="99">
        <v>0</v>
      </c>
      <c r="G3201" s="98">
        <v>141</v>
      </c>
      <c r="H3201" s="98">
        <v>779</v>
      </c>
      <c r="I3201" s="99">
        <v>0</v>
      </c>
      <c r="J3201" s="98">
        <v>779</v>
      </c>
      <c r="K3201" s="100">
        <v>0.18099999999999999</v>
      </c>
      <c r="M3201">
        <f t="shared" si="98"/>
        <v>0</v>
      </c>
      <c r="N3201">
        <f t="shared" si="99"/>
        <v>0</v>
      </c>
    </row>
    <row r="3202" spans="1:14" x14ac:dyDescent="0.2">
      <c r="A3202" s="96">
        <v>450497</v>
      </c>
      <c r="B3202" s="97" t="s">
        <v>272</v>
      </c>
      <c r="C3202" s="97" t="s">
        <v>348</v>
      </c>
      <c r="D3202" s="96" t="s">
        <v>3268</v>
      </c>
      <c r="E3202" s="98">
        <v>300</v>
      </c>
      <c r="F3202" s="99">
        <v>0</v>
      </c>
      <c r="G3202" s="98">
        <v>300</v>
      </c>
      <c r="H3202" s="98">
        <v>3016</v>
      </c>
      <c r="I3202" s="99">
        <v>0</v>
      </c>
      <c r="J3202" s="98">
        <v>3016</v>
      </c>
      <c r="K3202" s="100">
        <v>9.9470000000000003E-2</v>
      </c>
      <c r="M3202">
        <f t="shared" si="98"/>
        <v>0</v>
      </c>
      <c r="N3202">
        <f t="shared" si="99"/>
        <v>0</v>
      </c>
    </row>
    <row r="3203" spans="1:14" x14ac:dyDescent="0.2">
      <c r="A3203" s="96">
        <v>450498</v>
      </c>
      <c r="B3203" s="97" t="s">
        <v>272</v>
      </c>
      <c r="C3203" s="97" t="s">
        <v>348</v>
      </c>
      <c r="D3203" s="96" t="s">
        <v>1608</v>
      </c>
      <c r="E3203" s="98">
        <v>91</v>
      </c>
      <c r="F3203" s="99">
        <v>0</v>
      </c>
      <c r="G3203" s="98">
        <v>91</v>
      </c>
      <c r="H3203" s="98">
        <v>2137</v>
      </c>
      <c r="I3203" s="99">
        <v>0</v>
      </c>
      <c r="J3203" s="98">
        <v>2137</v>
      </c>
      <c r="K3203" s="100">
        <v>4.258E-2</v>
      </c>
      <c r="M3203">
        <f t="shared" si="98"/>
        <v>0</v>
      </c>
      <c r="N3203">
        <f t="shared" si="99"/>
        <v>0</v>
      </c>
    </row>
    <row r="3204" spans="1:14" x14ac:dyDescent="0.2">
      <c r="A3204" s="96">
        <v>450508</v>
      </c>
      <c r="B3204" s="97" t="s">
        <v>272</v>
      </c>
      <c r="C3204" s="97" t="s">
        <v>348</v>
      </c>
      <c r="D3204" s="96" t="s">
        <v>1224</v>
      </c>
      <c r="E3204" s="98">
        <v>2387</v>
      </c>
      <c r="F3204" s="99">
        <v>0</v>
      </c>
      <c r="G3204" s="98">
        <v>2387</v>
      </c>
      <c r="H3204" s="98">
        <v>17931</v>
      </c>
      <c r="I3204" s="99">
        <v>0</v>
      </c>
      <c r="J3204" s="98">
        <v>17931</v>
      </c>
      <c r="K3204" s="100">
        <v>0.13311999999999999</v>
      </c>
      <c r="M3204">
        <f t="shared" ref="M3204:M3267" si="100">F3204/G3204</f>
        <v>0</v>
      </c>
      <c r="N3204">
        <f t="shared" ref="N3204:N3267" si="101">I3204/J3204</f>
        <v>0</v>
      </c>
    </row>
    <row r="3205" spans="1:14" x14ac:dyDescent="0.2">
      <c r="A3205" s="96">
        <v>450518</v>
      </c>
      <c r="B3205" s="97" t="s">
        <v>168</v>
      </c>
      <c r="C3205" s="97" t="s">
        <v>348</v>
      </c>
      <c r="D3205" s="96" t="s">
        <v>3269</v>
      </c>
      <c r="E3205" s="98">
        <v>1142</v>
      </c>
      <c r="F3205" s="99">
        <v>0</v>
      </c>
      <c r="G3205" s="98">
        <v>1142</v>
      </c>
      <c r="H3205" s="98">
        <v>14416</v>
      </c>
      <c r="I3205" s="99">
        <v>16</v>
      </c>
      <c r="J3205" s="98">
        <v>14432</v>
      </c>
      <c r="K3205" s="100">
        <v>7.9130000000000006E-2</v>
      </c>
      <c r="M3205">
        <f t="shared" si="100"/>
        <v>0</v>
      </c>
      <c r="N3205">
        <f t="shared" si="101"/>
        <v>1.1086474501108647E-3</v>
      </c>
    </row>
    <row r="3206" spans="1:14" x14ac:dyDescent="0.2">
      <c r="A3206" s="96">
        <v>450530</v>
      </c>
      <c r="B3206" s="97" t="s">
        <v>168</v>
      </c>
      <c r="C3206" s="97" t="s">
        <v>348</v>
      </c>
      <c r="D3206" s="96" t="s">
        <v>3270</v>
      </c>
      <c r="E3206" s="98">
        <v>1855</v>
      </c>
      <c r="F3206" s="99">
        <v>3</v>
      </c>
      <c r="G3206" s="98">
        <v>1858</v>
      </c>
      <c r="H3206" s="98">
        <v>18137</v>
      </c>
      <c r="I3206" s="99">
        <v>24</v>
      </c>
      <c r="J3206" s="98">
        <v>18161</v>
      </c>
      <c r="K3206" s="100">
        <v>0.10231</v>
      </c>
      <c r="M3206">
        <f t="shared" si="100"/>
        <v>1.6146393972012918E-3</v>
      </c>
      <c r="N3206">
        <f t="shared" si="101"/>
        <v>1.3215131325367546E-3</v>
      </c>
    </row>
    <row r="3207" spans="1:14" x14ac:dyDescent="0.2">
      <c r="A3207" s="96">
        <v>450537</v>
      </c>
      <c r="B3207" s="97" t="s">
        <v>272</v>
      </c>
      <c r="C3207" s="97" t="s">
        <v>348</v>
      </c>
      <c r="D3207" s="96" t="s">
        <v>3271</v>
      </c>
      <c r="E3207" s="98">
        <v>768</v>
      </c>
      <c r="F3207" s="99">
        <v>0</v>
      </c>
      <c r="G3207" s="98">
        <v>768</v>
      </c>
      <c r="H3207" s="98">
        <v>11903</v>
      </c>
      <c r="I3207" s="99">
        <v>0</v>
      </c>
      <c r="J3207" s="98">
        <v>11903</v>
      </c>
      <c r="K3207" s="100">
        <v>6.4519999999999994E-2</v>
      </c>
      <c r="M3207">
        <f t="shared" si="100"/>
        <v>0</v>
      </c>
      <c r="N3207">
        <f t="shared" si="101"/>
        <v>0</v>
      </c>
    </row>
    <row r="3208" spans="1:14" x14ac:dyDescent="0.2">
      <c r="A3208" s="96">
        <v>450539</v>
      </c>
      <c r="B3208" s="97" t="s">
        <v>272</v>
      </c>
      <c r="C3208" s="97" t="s">
        <v>348</v>
      </c>
      <c r="D3208" s="96" t="s">
        <v>3272</v>
      </c>
      <c r="E3208" s="98">
        <v>511</v>
      </c>
      <c r="F3208" s="99">
        <v>0</v>
      </c>
      <c r="G3208" s="98">
        <v>511</v>
      </c>
      <c r="H3208" s="98">
        <v>3475</v>
      </c>
      <c r="I3208" s="99">
        <v>0</v>
      </c>
      <c r="J3208" s="98">
        <v>3475</v>
      </c>
      <c r="K3208" s="100">
        <v>0.14704999999999999</v>
      </c>
      <c r="M3208">
        <f t="shared" si="100"/>
        <v>0</v>
      </c>
      <c r="N3208">
        <f t="shared" si="101"/>
        <v>0</v>
      </c>
    </row>
    <row r="3209" spans="1:14" x14ac:dyDescent="0.2">
      <c r="A3209" s="96">
        <v>450547</v>
      </c>
      <c r="B3209" s="97" t="s">
        <v>272</v>
      </c>
      <c r="C3209" s="97" t="s">
        <v>348</v>
      </c>
      <c r="D3209" s="96" t="s">
        <v>3273</v>
      </c>
      <c r="E3209" s="98">
        <v>307</v>
      </c>
      <c r="F3209" s="99">
        <v>0</v>
      </c>
      <c r="G3209" s="98">
        <v>307</v>
      </c>
      <c r="H3209" s="98">
        <v>3431</v>
      </c>
      <c r="I3209" s="99">
        <v>0</v>
      </c>
      <c r="J3209" s="98">
        <v>3431</v>
      </c>
      <c r="K3209" s="100">
        <v>8.9480000000000004E-2</v>
      </c>
      <c r="M3209">
        <f t="shared" si="100"/>
        <v>0</v>
      </c>
      <c r="N3209">
        <f t="shared" si="101"/>
        <v>0</v>
      </c>
    </row>
    <row r="3210" spans="1:14" x14ac:dyDescent="0.2">
      <c r="A3210" s="96">
        <v>450558</v>
      </c>
      <c r="B3210" s="97" t="s">
        <v>168</v>
      </c>
      <c r="C3210" s="97" t="s">
        <v>348</v>
      </c>
      <c r="D3210" s="96" t="s">
        <v>3274</v>
      </c>
      <c r="E3210" s="98">
        <v>1292</v>
      </c>
      <c r="F3210" s="99">
        <v>7</v>
      </c>
      <c r="G3210" s="98">
        <v>1299</v>
      </c>
      <c r="H3210" s="98">
        <v>16009</v>
      </c>
      <c r="I3210" s="99">
        <v>229</v>
      </c>
      <c r="J3210" s="98">
        <v>16238</v>
      </c>
      <c r="K3210" s="100">
        <v>0.08</v>
      </c>
      <c r="M3210">
        <f t="shared" si="100"/>
        <v>5.3887605850654347E-3</v>
      </c>
      <c r="N3210">
        <f t="shared" si="101"/>
        <v>1.4102722010099766E-2</v>
      </c>
    </row>
    <row r="3211" spans="1:14" x14ac:dyDescent="0.2">
      <c r="A3211" s="96">
        <v>450563</v>
      </c>
      <c r="B3211" s="97" t="s">
        <v>272</v>
      </c>
      <c r="C3211" s="97" t="s">
        <v>348</v>
      </c>
      <c r="D3211" s="96" t="s">
        <v>3275</v>
      </c>
      <c r="E3211" s="98">
        <v>698</v>
      </c>
      <c r="F3211" s="99">
        <v>0</v>
      </c>
      <c r="G3211" s="98">
        <v>698</v>
      </c>
      <c r="H3211" s="98">
        <v>15831</v>
      </c>
      <c r="I3211" s="99">
        <v>0</v>
      </c>
      <c r="J3211" s="98">
        <v>15831</v>
      </c>
      <c r="K3211" s="100">
        <v>4.4089999999999997E-2</v>
      </c>
      <c r="M3211">
        <f t="shared" si="100"/>
        <v>0</v>
      </c>
      <c r="N3211">
        <f t="shared" si="101"/>
        <v>0</v>
      </c>
    </row>
    <row r="3212" spans="1:14" x14ac:dyDescent="0.2">
      <c r="A3212" s="96">
        <v>450565</v>
      </c>
      <c r="B3212" s="97" t="s">
        <v>272</v>
      </c>
      <c r="C3212" s="97" t="s">
        <v>348</v>
      </c>
      <c r="D3212" s="96" t="s">
        <v>3276</v>
      </c>
      <c r="E3212" s="98">
        <v>363</v>
      </c>
      <c r="F3212" s="99">
        <v>0</v>
      </c>
      <c r="G3212" s="98">
        <v>363</v>
      </c>
      <c r="H3212" s="98">
        <v>4947</v>
      </c>
      <c r="I3212" s="99">
        <v>0</v>
      </c>
      <c r="J3212" s="98">
        <v>4947</v>
      </c>
      <c r="K3212" s="100">
        <v>7.3380000000000001E-2</v>
      </c>
      <c r="M3212">
        <f t="shared" si="100"/>
        <v>0</v>
      </c>
      <c r="N3212">
        <f t="shared" si="101"/>
        <v>0</v>
      </c>
    </row>
    <row r="3213" spans="1:14" x14ac:dyDescent="0.2">
      <c r="A3213" s="96">
        <v>450571</v>
      </c>
      <c r="B3213" s="97" t="s">
        <v>272</v>
      </c>
      <c r="C3213" s="97" t="s">
        <v>348</v>
      </c>
      <c r="D3213" s="96" t="s">
        <v>3277</v>
      </c>
      <c r="E3213" s="98">
        <v>2208</v>
      </c>
      <c r="F3213" s="99">
        <v>0</v>
      </c>
      <c r="G3213" s="98">
        <v>2208</v>
      </c>
      <c r="H3213" s="98">
        <v>20955</v>
      </c>
      <c r="I3213" s="99">
        <v>0</v>
      </c>
      <c r="J3213" s="98">
        <v>20955</v>
      </c>
      <c r="K3213" s="100">
        <v>0.10537000000000001</v>
      </c>
      <c r="M3213">
        <f t="shared" si="100"/>
        <v>0</v>
      </c>
      <c r="N3213">
        <f t="shared" si="101"/>
        <v>0</v>
      </c>
    </row>
    <row r="3214" spans="1:14" x14ac:dyDescent="0.2">
      <c r="A3214" s="96">
        <v>450573</v>
      </c>
      <c r="B3214" s="97" t="s">
        <v>272</v>
      </c>
      <c r="C3214" s="97" t="s">
        <v>348</v>
      </c>
      <c r="D3214" s="96" t="s">
        <v>3278</v>
      </c>
      <c r="E3214" s="98">
        <v>357</v>
      </c>
      <c r="F3214" s="99">
        <v>0</v>
      </c>
      <c r="G3214" s="98">
        <v>357</v>
      </c>
      <c r="H3214" s="98">
        <v>3378</v>
      </c>
      <c r="I3214" s="99">
        <v>108</v>
      </c>
      <c r="J3214" s="98">
        <v>3486</v>
      </c>
      <c r="K3214" s="100">
        <v>0.10241</v>
      </c>
      <c r="M3214">
        <f t="shared" si="100"/>
        <v>0</v>
      </c>
      <c r="N3214">
        <f t="shared" si="101"/>
        <v>3.098106712564544E-2</v>
      </c>
    </row>
    <row r="3215" spans="1:14" x14ac:dyDescent="0.2">
      <c r="A3215" s="96">
        <v>450578</v>
      </c>
      <c r="B3215" s="97" t="s">
        <v>272</v>
      </c>
      <c r="C3215" s="97" t="s">
        <v>348</v>
      </c>
      <c r="D3215" s="96" t="s">
        <v>3279</v>
      </c>
      <c r="E3215" s="98">
        <v>6</v>
      </c>
      <c r="F3215" s="99">
        <v>0</v>
      </c>
      <c r="G3215" s="98">
        <v>6</v>
      </c>
      <c r="H3215" s="98">
        <v>343</v>
      </c>
      <c r="I3215" s="99">
        <v>0</v>
      </c>
      <c r="J3215" s="98">
        <v>343</v>
      </c>
      <c r="K3215" s="100">
        <v>1.7489999999999999E-2</v>
      </c>
      <c r="M3215">
        <f t="shared" si="100"/>
        <v>0</v>
      </c>
      <c r="N3215">
        <f t="shared" si="101"/>
        <v>0</v>
      </c>
    </row>
    <row r="3216" spans="1:14" x14ac:dyDescent="0.2">
      <c r="A3216" s="96">
        <v>450580</v>
      </c>
      <c r="B3216" s="97" t="s">
        <v>272</v>
      </c>
      <c r="C3216" s="97" t="s">
        <v>348</v>
      </c>
      <c r="D3216" s="96" t="s">
        <v>3280</v>
      </c>
      <c r="E3216" s="98">
        <v>479</v>
      </c>
      <c r="F3216" s="99">
        <v>0</v>
      </c>
      <c r="G3216" s="98">
        <v>479</v>
      </c>
      <c r="H3216" s="98">
        <v>3921</v>
      </c>
      <c r="I3216" s="99">
        <v>0</v>
      </c>
      <c r="J3216" s="98">
        <v>3921</v>
      </c>
      <c r="K3216" s="100">
        <v>0.12216</v>
      </c>
      <c r="M3216">
        <f t="shared" si="100"/>
        <v>0</v>
      </c>
      <c r="N3216">
        <f t="shared" si="101"/>
        <v>0</v>
      </c>
    </row>
    <row r="3217" spans="1:14" x14ac:dyDescent="0.2">
      <c r="A3217" s="96">
        <v>450584</v>
      </c>
      <c r="B3217" s="97" t="s">
        <v>272</v>
      </c>
      <c r="C3217" s="97" t="s">
        <v>348</v>
      </c>
      <c r="D3217" s="96" t="s">
        <v>3281</v>
      </c>
      <c r="E3217" s="98">
        <v>198</v>
      </c>
      <c r="F3217" s="99">
        <v>0</v>
      </c>
      <c r="G3217" s="98">
        <v>198</v>
      </c>
      <c r="H3217" s="98">
        <v>2085</v>
      </c>
      <c r="I3217" s="99">
        <v>0</v>
      </c>
      <c r="J3217" s="98">
        <v>2085</v>
      </c>
      <c r="K3217" s="100">
        <v>9.4960000000000003E-2</v>
      </c>
      <c r="M3217">
        <f t="shared" si="100"/>
        <v>0</v>
      </c>
      <c r="N3217">
        <f t="shared" si="101"/>
        <v>0</v>
      </c>
    </row>
    <row r="3218" spans="1:14" x14ac:dyDescent="0.2">
      <c r="A3218" s="96">
        <v>450586</v>
      </c>
      <c r="B3218" s="97" t="s">
        <v>272</v>
      </c>
      <c r="C3218" s="97" t="s">
        <v>348</v>
      </c>
      <c r="D3218" s="96" t="s">
        <v>3282</v>
      </c>
      <c r="E3218" s="98">
        <v>60</v>
      </c>
      <c r="F3218" s="99">
        <v>0</v>
      </c>
      <c r="G3218" s="98">
        <v>60</v>
      </c>
      <c r="H3218" s="98">
        <v>1248</v>
      </c>
      <c r="I3218" s="99">
        <v>0</v>
      </c>
      <c r="J3218" s="98">
        <v>1248</v>
      </c>
      <c r="K3218" s="100">
        <v>4.8079999999999998E-2</v>
      </c>
      <c r="M3218">
        <f t="shared" si="100"/>
        <v>0</v>
      </c>
      <c r="N3218">
        <f t="shared" si="101"/>
        <v>0</v>
      </c>
    </row>
    <row r="3219" spans="1:14" x14ac:dyDescent="0.2">
      <c r="A3219" s="96">
        <v>450587</v>
      </c>
      <c r="B3219" s="97" t="s">
        <v>168</v>
      </c>
      <c r="C3219" s="97" t="s">
        <v>348</v>
      </c>
      <c r="D3219" s="96" t="s">
        <v>3283</v>
      </c>
      <c r="E3219" s="98">
        <v>2206</v>
      </c>
      <c r="F3219" s="99">
        <v>0</v>
      </c>
      <c r="G3219" s="98">
        <v>2206</v>
      </c>
      <c r="H3219" s="98">
        <v>18041</v>
      </c>
      <c r="I3219" s="99">
        <v>27</v>
      </c>
      <c r="J3219" s="98">
        <v>18068</v>
      </c>
      <c r="K3219" s="100">
        <v>0.12209</v>
      </c>
      <c r="M3219">
        <f t="shared" si="100"/>
        <v>0</v>
      </c>
      <c r="N3219">
        <f t="shared" si="101"/>
        <v>1.4943546601726809E-3</v>
      </c>
    </row>
    <row r="3220" spans="1:14" x14ac:dyDescent="0.2">
      <c r="A3220" s="96">
        <v>450591</v>
      </c>
      <c r="B3220" s="97" t="s">
        <v>272</v>
      </c>
      <c r="C3220" s="97" t="s">
        <v>348</v>
      </c>
      <c r="D3220" s="96" t="s">
        <v>3284</v>
      </c>
      <c r="E3220" s="98">
        <v>278</v>
      </c>
      <c r="F3220" s="99">
        <v>0</v>
      </c>
      <c r="G3220" s="98">
        <v>278</v>
      </c>
      <c r="H3220" s="98">
        <v>3873</v>
      </c>
      <c r="I3220" s="99">
        <v>0</v>
      </c>
      <c r="J3220" s="98">
        <v>3873</v>
      </c>
      <c r="K3220" s="100">
        <v>7.1779999999999997E-2</v>
      </c>
      <c r="M3220">
        <f t="shared" si="100"/>
        <v>0</v>
      </c>
      <c r="N3220">
        <f t="shared" si="101"/>
        <v>0</v>
      </c>
    </row>
    <row r="3221" spans="1:14" x14ac:dyDescent="0.2">
      <c r="A3221" s="96">
        <v>450596</v>
      </c>
      <c r="B3221" s="97" t="s">
        <v>168</v>
      </c>
      <c r="C3221" s="97" t="s">
        <v>348</v>
      </c>
      <c r="D3221" s="96" t="s">
        <v>3285</v>
      </c>
      <c r="E3221" s="98">
        <v>160</v>
      </c>
      <c r="F3221" s="99">
        <v>0</v>
      </c>
      <c r="G3221" s="98">
        <v>160</v>
      </c>
      <c r="H3221" s="98">
        <v>3517</v>
      </c>
      <c r="I3221" s="99">
        <v>0</v>
      </c>
      <c r="J3221" s="98">
        <v>3517</v>
      </c>
      <c r="K3221" s="100">
        <v>4.5490000000000003E-2</v>
      </c>
      <c r="M3221">
        <f t="shared" si="100"/>
        <v>0</v>
      </c>
      <c r="N3221">
        <f t="shared" si="101"/>
        <v>0</v>
      </c>
    </row>
    <row r="3222" spans="1:14" x14ac:dyDescent="0.2">
      <c r="A3222" s="96">
        <v>450597</v>
      </c>
      <c r="B3222" s="97" t="s">
        <v>272</v>
      </c>
      <c r="C3222" s="97" t="s">
        <v>348</v>
      </c>
      <c r="D3222" s="96" t="s">
        <v>3286</v>
      </c>
      <c r="E3222" s="98">
        <v>1085</v>
      </c>
      <c r="F3222" s="99">
        <v>2</v>
      </c>
      <c r="G3222" s="98">
        <v>1087</v>
      </c>
      <c r="H3222" s="98">
        <v>5858</v>
      </c>
      <c r="I3222" s="99">
        <v>29</v>
      </c>
      <c r="J3222" s="98">
        <v>5887</v>
      </c>
      <c r="K3222" s="100">
        <v>0.18464</v>
      </c>
      <c r="M3222">
        <f t="shared" si="100"/>
        <v>1.8399264029438822E-3</v>
      </c>
      <c r="N3222">
        <f t="shared" si="101"/>
        <v>4.9261083743842365E-3</v>
      </c>
    </row>
    <row r="3223" spans="1:14" x14ac:dyDescent="0.2">
      <c r="A3223" s="96">
        <v>450604</v>
      </c>
      <c r="B3223" s="97" t="s">
        <v>272</v>
      </c>
      <c r="C3223" s="97" t="s">
        <v>348</v>
      </c>
      <c r="D3223" s="96" t="s">
        <v>3287</v>
      </c>
      <c r="E3223" s="98">
        <v>299</v>
      </c>
      <c r="F3223" s="99">
        <v>0</v>
      </c>
      <c r="G3223" s="98">
        <v>299</v>
      </c>
      <c r="H3223" s="98">
        <v>9346</v>
      </c>
      <c r="I3223" s="99">
        <v>0</v>
      </c>
      <c r="J3223" s="98">
        <v>9346</v>
      </c>
      <c r="K3223" s="100">
        <v>3.1989999999999998E-2</v>
      </c>
      <c r="M3223">
        <f t="shared" si="100"/>
        <v>0</v>
      </c>
      <c r="N3223">
        <f t="shared" si="101"/>
        <v>0</v>
      </c>
    </row>
    <row r="3224" spans="1:14" x14ac:dyDescent="0.2">
      <c r="A3224" s="96">
        <v>450605</v>
      </c>
      <c r="B3224" s="97" t="s">
        <v>168</v>
      </c>
      <c r="C3224" s="97" t="s">
        <v>348</v>
      </c>
      <c r="D3224" s="96" t="s">
        <v>3288</v>
      </c>
      <c r="E3224" s="98">
        <v>360</v>
      </c>
      <c r="F3224" s="99">
        <v>0</v>
      </c>
      <c r="G3224" s="98">
        <v>360</v>
      </c>
      <c r="H3224" s="98">
        <v>2327</v>
      </c>
      <c r="I3224" s="99">
        <v>0</v>
      </c>
      <c r="J3224" s="98">
        <v>2327</v>
      </c>
      <c r="K3224" s="100">
        <v>0.15470999999999999</v>
      </c>
      <c r="M3224">
        <f t="shared" si="100"/>
        <v>0</v>
      </c>
      <c r="N3224">
        <f t="shared" si="101"/>
        <v>0</v>
      </c>
    </row>
    <row r="3225" spans="1:14" x14ac:dyDescent="0.2">
      <c r="A3225" s="96">
        <v>450610</v>
      </c>
      <c r="B3225" s="97" t="s">
        <v>272</v>
      </c>
      <c r="C3225" s="97" t="s">
        <v>348</v>
      </c>
      <c r="D3225" s="96" t="s">
        <v>3289</v>
      </c>
      <c r="E3225" s="98">
        <v>1511</v>
      </c>
      <c r="F3225" s="99">
        <v>582</v>
      </c>
      <c r="G3225" s="98">
        <v>2093</v>
      </c>
      <c r="H3225" s="98">
        <v>29105</v>
      </c>
      <c r="I3225" s="99">
        <v>2956</v>
      </c>
      <c r="J3225" s="98">
        <v>32061</v>
      </c>
      <c r="K3225" s="100">
        <v>6.5280000000000005E-2</v>
      </c>
      <c r="M3225">
        <f t="shared" si="100"/>
        <v>0.27806975633062592</v>
      </c>
      <c r="N3225">
        <f t="shared" si="101"/>
        <v>9.2199245188858733E-2</v>
      </c>
    </row>
    <row r="3226" spans="1:14" x14ac:dyDescent="0.2">
      <c r="A3226" s="96">
        <v>450615</v>
      </c>
      <c r="B3226" s="97" t="s">
        <v>272</v>
      </c>
      <c r="C3226" s="97" t="s">
        <v>348</v>
      </c>
      <c r="D3226" s="96" t="s">
        <v>3290</v>
      </c>
      <c r="E3226" s="98">
        <v>646</v>
      </c>
      <c r="F3226" s="99">
        <v>0</v>
      </c>
      <c r="G3226" s="98">
        <v>646</v>
      </c>
      <c r="H3226" s="98">
        <v>5120</v>
      </c>
      <c r="I3226" s="99">
        <v>0</v>
      </c>
      <c r="J3226" s="98">
        <v>5120</v>
      </c>
      <c r="K3226" s="100">
        <v>0.12617</v>
      </c>
      <c r="M3226">
        <f t="shared" si="100"/>
        <v>0</v>
      </c>
      <c r="N3226">
        <f t="shared" si="101"/>
        <v>0</v>
      </c>
    </row>
    <row r="3227" spans="1:14" x14ac:dyDescent="0.2">
      <c r="A3227" s="96">
        <v>450617</v>
      </c>
      <c r="B3227" s="97" t="s">
        <v>168</v>
      </c>
      <c r="C3227" s="97" t="s">
        <v>348</v>
      </c>
      <c r="D3227" s="96" t="s">
        <v>3291</v>
      </c>
      <c r="E3227" s="98">
        <v>1794</v>
      </c>
      <c r="F3227" s="99">
        <v>0</v>
      </c>
      <c r="G3227" s="98">
        <v>1794</v>
      </c>
      <c r="H3227" s="98">
        <v>32819</v>
      </c>
      <c r="I3227" s="99">
        <v>42</v>
      </c>
      <c r="J3227" s="98">
        <v>32861</v>
      </c>
      <c r="K3227" s="100">
        <v>5.459E-2</v>
      </c>
      <c r="M3227">
        <f t="shared" si="100"/>
        <v>0</v>
      </c>
      <c r="N3227">
        <f t="shared" si="101"/>
        <v>1.2781108304677276E-3</v>
      </c>
    </row>
    <row r="3228" spans="1:14" x14ac:dyDescent="0.2">
      <c r="A3228" s="96">
        <v>450620</v>
      </c>
      <c r="B3228" s="97" t="s">
        <v>272</v>
      </c>
      <c r="C3228" s="97" t="s">
        <v>348</v>
      </c>
      <c r="D3228" s="96" t="s">
        <v>3292</v>
      </c>
      <c r="E3228" s="98">
        <v>618</v>
      </c>
      <c r="F3228" s="99">
        <v>0</v>
      </c>
      <c r="G3228" s="98">
        <v>618</v>
      </c>
      <c r="H3228" s="98">
        <v>1615</v>
      </c>
      <c r="I3228" s="99">
        <v>0</v>
      </c>
      <c r="J3228" s="98">
        <v>1615</v>
      </c>
      <c r="K3228" s="100">
        <v>0.38266</v>
      </c>
      <c r="M3228">
        <f t="shared" si="100"/>
        <v>0</v>
      </c>
      <c r="N3228">
        <f t="shared" si="101"/>
        <v>0</v>
      </c>
    </row>
    <row r="3229" spans="1:14" x14ac:dyDescent="0.2">
      <c r="A3229" s="96">
        <v>450630</v>
      </c>
      <c r="B3229" s="97" t="s">
        <v>168</v>
      </c>
      <c r="C3229" s="97" t="s">
        <v>348</v>
      </c>
      <c r="D3229" s="96" t="s">
        <v>3293</v>
      </c>
      <c r="E3229" s="98">
        <v>1775</v>
      </c>
      <c r="F3229" s="99">
        <v>3</v>
      </c>
      <c r="G3229" s="98">
        <v>1778</v>
      </c>
      <c r="H3229" s="98">
        <v>16310</v>
      </c>
      <c r="I3229" s="99">
        <v>93</v>
      </c>
      <c r="J3229" s="98">
        <v>16403</v>
      </c>
      <c r="K3229" s="100">
        <v>0.10839</v>
      </c>
      <c r="M3229">
        <f t="shared" si="100"/>
        <v>1.687289088863892E-3</v>
      </c>
      <c r="N3229">
        <f t="shared" si="101"/>
        <v>5.669694568066817E-3</v>
      </c>
    </row>
    <row r="3230" spans="1:14" x14ac:dyDescent="0.2">
      <c r="A3230" s="96">
        <v>450634</v>
      </c>
      <c r="B3230" s="97" t="s">
        <v>168</v>
      </c>
      <c r="C3230" s="97" t="s">
        <v>348</v>
      </c>
      <c r="D3230" s="96" t="s">
        <v>3294</v>
      </c>
      <c r="E3230" s="98">
        <v>1258</v>
      </c>
      <c r="F3230" s="99">
        <v>0</v>
      </c>
      <c r="G3230" s="98">
        <v>1258</v>
      </c>
      <c r="H3230" s="98">
        <v>24691</v>
      </c>
      <c r="I3230" s="99">
        <v>33</v>
      </c>
      <c r="J3230" s="98">
        <v>24724</v>
      </c>
      <c r="K3230" s="100">
        <v>5.0880000000000002E-2</v>
      </c>
      <c r="M3230">
        <f t="shared" si="100"/>
        <v>0</v>
      </c>
      <c r="N3230">
        <f t="shared" si="101"/>
        <v>1.3347354796958422E-3</v>
      </c>
    </row>
    <row r="3231" spans="1:14" x14ac:dyDescent="0.2">
      <c r="A3231" s="96">
        <v>450638</v>
      </c>
      <c r="B3231" s="97" t="s">
        <v>168</v>
      </c>
      <c r="C3231" s="97" t="s">
        <v>348</v>
      </c>
      <c r="D3231" s="96" t="s">
        <v>3295</v>
      </c>
      <c r="E3231" s="98">
        <v>3603</v>
      </c>
      <c r="F3231" s="99">
        <v>0</v>
      </c>
      <c r="G3231" s="98">
        <v>3603</v>
      </c>
      <c r="H3231" s="98">
        <v>31211</v>
      </c>
      <c r="I3231" s="99">
        <v>2</v>
      </c>
      <c r="J3231" s="98">
        <v>31213</v>
      </c>
      <c r="K3231" s="100">
        <v>0.11543</v>
      </c>
      <c r="M3231">
        <f t="shared" si="100"/>
        <v>0</v>
      </c>
      <c r="N3231">
        <f t="shared" si="101"/>
        <v>6.4075865825136968E-5</v>
      </c>
    </row>
    <row r="3232" spans="1:14" x14ac:dyDescent="0.2">
      <c r="A3232" s="96">
        <v>450639</v>
      </c>
      <c r="B3232" s="97" t="s">
        <v>272</v>
      </c>
      <c r="C3232" s="97" t="s">
        <v>348</v>
      </c>
      <c r="D3232" s="96" t="s">
        <v>3296</v>
      </c>
      <c r="E3232" s="98">
        <v>1073</v>
      </c>
      <c r="F3232" s="99">
        <v>51</v>
      </c>
      <c r="G3232" s="98">
        <v>1124</v>
      </c>
      <c r="H3232" s="98">
        <v>20951</v>
      </c>
      <c r="I3232" s="99">
        <v>4608</v>
      </c>
      <c r="J3232" s="98">
        <v>25559</v>
      </c>
      <c r="K3232" s="100">
        <v>4.3979999999999998E-2</v>
      </c>
      <c r="M3232">
        <f t="shared" si="100"/>
        <v>4.5373665480427046E-2</v>
      </c>
      <c r="N3232">
        <f t="shared" si="101"/>
        <v>0.18028874369106773</v>
      </c>
    </row>
    <row r="3233" spans="1:14" x14ac:dyDescent="0.2">
      <c r="A3233" s="96">
        <v>450641</v>
      </c>
      <c r="B3233" s="97" t="s">
        <v>272</v>
      </c>
      <c r="C3233" s="97" t="s">
        <v>348</v>
      </c>
      <c r="D3233" s="96" t="s">
        <v>3297</v>
      </c>
      <c r="E3233" s="98">
        <v>98</v>
      </c>
      <c r="F3233" s="99">
        <v>0</v>
      </c>
      <c r="G3233" s="98">
        <v>98</v>
      </c>
      <c r="H3233" s="98">
        <v>2087</v>
      </c>
      <c r="I3233" s="99">
        <v>0</v>
      </c>
      <c r="J3233" s="98">
        <v>2087</v>
      </c>
      <c r="K3233" s="100">
        <v>4.6960000000000002E-2</v>
      </c>
      <c r="M3233">
        <f t="shared" si="100"/>
        <v>0</v>
      </c>
      <c r="N3233">
        <f t="shared" si="101"/>
        <v>0</v>
      </c>
    </row>
    <row r="3234" spans="1:14" x14ac:dyDescent="0.2">
      <c r="A3234" s="96">
        <v>450643</v>
      </c>
      <c r="B3234" s="97" t="s">
        <v>272</v>
      </c>
      <c r="C3234" s="97" t="s">
        <v>348</v>
      </c>
      <c r="D3234" s="96" t="s">
        <v>3298</v>
      </c>
      <c r="E3234" s="98">
        <v>3282</v>
      </c>
      <c r="F3234" s="99">
        <v>0</v>
      </c>
      <c r="G3234" s="98">
        <v>3282</v>
      </c>
      <c r="H3234" s="98">
        <v>10779</v>
      </c>
      <c r="I3234" s="99">
        <v>0</v>
      </c>
      <c r="J3234" s="98">
        <v>10779</v>
      </c>
      <c r="K3234" s="100">
        <v>0.30447999999999997</v>
      </c>
      <c r="M3234">
        <f t="shared" si="100"/>
        <v>0</v>
      </c>
      <c r="N3234">
        <f t="shared" si="101"/>
        <v>0</v>
      </c>
    </row>
    <row r="3235" spans="1:14" x14ac:dyDescent="0.2">
      <c r="A3235" s="96">
        <v>450644</v>
      </c>
      <c r="B3235" s="97" t="s">
        <v>168</v>
      </c>
      <c r="C3235" s="97" t="s">
        <v>348</v>
      </c>
      <c r="D3235" s="96" t="s">
        <v>3299</v>
      </c>
      <c r="E3235" s="98">
        <v>3143</v>
      </c>
      <c r="F3235" s="99">
        <v>545</v>
      </c>
      <c r="G3235" s="98">
        <v>3688</v>
      </c>
      <c r="H3235" s="98">
        <v>19896</v>
      </c>
      <c r="I3235" s="99">
        <v>2439</v>
      </c>
      <c r="J3235" s="98">
        <v>22335</v>
      </c>
      <c r="K3235" s="100">
        <v>0.16511999999999999</v>
      </c>
      <c r="M3235">
        <f t="shared" si="100"/>
        <v>0.14777657266811281</v>
      </c>
      <c r="N3235">
        <f t="shared" si="101"/>
        <v>0.10920080591000672</v>
      </c>
    </row>
    <row r="3236" spans="1:14" x14ac:dyDescent="0.2">
      <c r="A3236" s="96">
        <v>450646</v>
      </c>
      <c r="B3236" s="97" t="s">
        <v>168</v>
      </c>
      <c r="C3236" s="97" t="s">
        <v>348</v>
      </c>
      <c r="D3236" s="96" t="s">
        <v>3300</v>
      </c>
      <c r="E3236" s="98">
        <v>8486</v>
      </c>
      <c r="F3236" s="99">
        <v>12</v>
      </c>
      <c r="G3236" s="98">
        <v>8498</v>
      </c>
      <c r="H3236" s="98">
        <v>29176</v>
      </c>
      <c r="I3236" s="99">
        <v>15</v>
      </c>
      <c r="J3236" s="98">
        <v>29191</v>
      </c>
      <c r="K3236" s="100">
        <v>0.29111999999999999</v>
      </c>
      <c r="M3236">
        <f t="shared" si="100"/>
        <v>1.4120969639915275E-3</v>
      </c>
      <c r="N3236">
        <f t="shared" si="101"/>
        <v>5.1385701072248296E-4</v>
      </c>
    </row>
    <row r="3237" spans="1:14" x14ac:dyDescent="0.2">
      <c r="A3237" s="96">
        <v>450647</v>
      </c>
      <c r="B3237" s="97" t="s">
        <v>168</v>
      </c>
      <c r="C3237" s="97" t="s">
        <v>348</v>
      </c>
      <c r="D3237" s="96" t="s">
        <v>3301</v>
      </c>
      <c r="E3237" s="98">
        <v>3272</v>
      </c>
      <c r="F3237" s="99">
        <v>0</v>
      </c>
      <c r="G3237" s="98">
        <v>3272</v>
      </c>
      <c r="H3237" s="98">
        <v>39168</v>
      </c>
      <c r="I3237" s="99">
        <v>0</v>
      </c>
      <c r="J3237" s="98">
        <v>39168</v>
      </c>
      <c r="K3237" s="100">
        <v>8.3540000000000003E-2</v>
      </c>
      <c r="M3237">
        <f t="shared" si="100"/>
        <v>0</v>
      </c>
      <c r="N3237">
        <f t="shared" si="101"/>
        <v>0</v>
      </c>
    </row>
    <row r="3238" spans="1:14" x14ac:dyDescent="0.2">
      <c r="A3238" s="96">
        <v>450651</v>
      </c>
      <c r="B3238" s="97" t="s">
        <v>168</v>
      </c>
      <c r="C3238" s="97" t="s">
        <v>348</v>
      </c>
      <c r="D3238" s="96" t="s">
        <v>3302</v>
      </c>
      <c r="E3238" s="98">
        <v>1850</v>
      </c>
      <c r="F3238" s="99">
        <v>0</v>
      </c>
      <c r="G3238" s="98">
        <v>1850</v>
      </c>
      <c r="H3238" s="98">
        <v>23286</v>
      </c>
      <c r="I3238" s="99">
        <v>43</v>
      </c>
      <c r="J3238" s="98">
        <v>23329</v>
      </c>
      <c r="K3238" s="100">
        <v>7.9299999999999995E-2</v>
      </c>
      <c r="M3238">
        <f t="shared" si="100"/>
        <v>0</v>
      </c>
      <c r="N3238">
        <f t="shared" si="101"/>
        <v>1.843199451326675E-3</v>
      </c>
    </row>
    <row r="3239" spans="1:14" x14ac:dyDescent="0.2">
      <c r="A3239" s="96">
        <v>450653</v>
      </c>
      <c r="B3239" s="97" t="s">
        <v>168</v>
      </c>
      <c r="C3239" s="97" t="s">
        <v>348</v>
      </c>
      <c r="D3239" s="96" t="s">
        <v>3303</v>
      </c>
      <c r="E3239" s="98">
        <v>636</v>
      </c>
      <c r="F3239" s="99">
        <v>0</v>
      </c>
      <c r="G3239" s="98">
        <v>636</v>
      </c>
      <c r="H3239" s="98">
        <v>4612</v>
      </c>
      <c r="I3239" s="99">
        <v>0</v>
      </c>
      <c r="J3239" s="98">
        <v>4612</v>
      </c>
      <c r="K3239" s="100">
        <v>0.13789999999999999</v>
      </c>
      <c r="M3239">
        <f t="shared" si="100"/>
        <v>0</v>
      </c>
      <c r="N3239">
        <f t="shared" si="101"/>
        <v>0</v>
      </c>
    </row>
    <row r="3240" spans="1:14" x14ac:dyDescent="0.2">
      <c r="A3240" s="96">
        <v>450654</v>
      </c>
      <c r="B3240" s="97" t="s">
        <v>272</v>
      </c>
      <c r="C3240" s="97" t="s">
        <v>348</v>
      </c>
      <c r="D3240" s="96" t="s">
        <v>3304</v>
      </c>
      <c r="E3240" s="98">
        <v>1970</v>
      </c>
      <c r="F3240" s="99">
        <v>0</v>
      </c>
      <c r="G3240" s="98">
        <v>1970</v>
      </c>
      <c r="H3240" s="98">
        <v>3472</v>
      </c>
      <c r="I3240" s="99">
        <v>0</v>
      </c>
      <c r="J3240" s="98">
        <v>3472</v>
      </c>
      <c r="K3240" s="100">
        <v>0.56740000000000002</v>
      </c>
      <c r="M3240">
        <f t="shared" si="100"/>
        <v>0</v>
      </c>
      <c r="N3240">
        <f t="shared" si="101"/>
        <v>0</v>
      </c>
    </row>
    <row r="3241" spans="1:14" x14ac:dyDescent="0.2">
      <c r="A3241" s="96">
        <v>450656</v>
      </c>
      <c r="B3241" s="97" t="s">
        <v>168</v>
      </c>
      <c r="C3241" s="97" t="s">
        <v>348</v>
      </c>
      <c r="D3241" s="96" t="s">
        <v>3305</v>
      </c>
      <c r="E3241" s="98">
        <v>1102</v>
      </c>
      <c r="F3241" s="99">
        <v>0</v>
      </c>
      <c r="G3241" s="98">
        <v>1102</v>
      </c>
      <c r="H3241" s="98">
        <v>11614</v>
      </c>
      <c r="I3241" s="99">
        <v>0</v>
      </c>
      <c r="J3241" s="98">
        <v>11614</v>
      </c>
      <c r="K3241" s="100">
        <v>9.4890000000000002E-2</v>
      </c>
      <c r="M3241">
        <f t="shared" si="100"/>
        <v>0</v>
      </c>
      <c r="N3241">
        <f t="shared" si="101"/>
        <v>0</v>
      </c>
    </row>
    <row r="3242" spans="1:14" x14ac:dyDescent="0.2">
      <c r="A3242" s="96">
        <v>450658</v>
      </c>
      <c r="B3242" s="97" t="s">
        <v>272</v>
      </c>
      <c r="C3242" s="97" t="s">
        <v>348</v>
      </c>
      <c r="D3242" s="96" t="s">
        <v>3306</v>
      </c>
      <c r="E3242" s="98">
        <v>79</v>
      </c>
      <c r="F3242" s="99">
        <v>0</v>
      </c>
      <c r="G3242" s="98">
        <v>79</v>
      </c>
      <c r="H3242" s="98">
        <v>1835</v>
      </c>
      <c r="I3242" s="99">
        <v>0</v>
      </c>
      <c r="J3242" s="98">
        <v>1835</v>
      </c>
      <c r="K3242" s="100">
        <v>4.3049999999999998E-2</v>
      </c>
      <c r="M3242">
        <f t="shared" si="100"/>
        <v>0</v>
      </c>
      <c r="N3242">
        <f t="shared" si="101"/>
        <v>0</v>
      </c>
    </row>
    <row r="3243" spans="1:14" x14ac:dyDescent="0.2">
      <c r="A3243" s="96">
        <v>450659</v>
      </c>
      <c r="B3243" s="97" t="s">
        <v>168</v>
      </c>
      <c r="C3243" s="97" t="s">
        <v>348</v>
      </c>
      <c r="D3243" s="96" t="s">
        <v>3307</v>
      </c>
      <c r="E3243" s="98">
        <v>2826</v>
      </c>
      <c r="F3243" s="99">
        <v>0</v>
      </c>
      <c r="G3243" s="98">
        <v>2826</v>
      </c>
      <c r="H3243" s="98">
        <v>19081</v>
      </c>
      <c r="I3243" s="99">
        <v>0</v>
      </c>
      <c r="J3243" s="98">
        <v>19081</v>
      </c>
      <c r="K3243" s="100">
        <v>0.14810999999999999</v>
      </c>
      <c r="M3243">
        <f t="shared" si="100"/>
        <v>0</v>
      </c>
      <c r="N3243">
        <f t="shared" si="101"/>
        <v>0</v>
      </c>
    </row>
    <row r="3244" spans="1:14" x14ac:dyDescent="0.2">
      <c r="A3244" s="96">
        <v>450661</v>
      </c>
      <c r="B3244" s="97" t="s">
        <v>168</v>
      </c>
      <c r="C3244" s="97" t="s">
        <v>348</v>
      </c>
      <c r="D3244" s="96" t="s">
        <v>3308</v>
      </c>
      <c r="E3244" s="98">
        <v>615</v>
      </c>
      <c r="F3244" s="99">
        <v>0</v>
      </c>
      <c r="G3244" s="98">
        <v>615</v>
      </c>
      <c r="H3244" s="98">
        <v>3283</v>
      </c>
      <c r="I3244" s="99">
        <v>0</v>
      </c>
      <c r="J3244" s="98">
        <v>3283</v>
      </c>
      <c r="K3244" s="100">
        <v>0.18733</v>
      </c>
      <c r="M3244">
        <f t="shared" si="100"/>
        <v>0</v>
      </c>
      <c r="N3244">
        <f t="shared" si="101"/>
        <v>0</v>
      </c>
    </row>
    <row r="3245" spans="1:14" x14ac:dyDescent="0.2">
      <c r="A3245" s="96">
        <v>450662</v>
      </c>
      <c r="B3245" s="97" t="s">
        <v>168</v>
      </c>
      <c r="C3245" s="97" t="s">
        <v>348</v>
      </c>
      <c r="D3245" s="96" t="s">
        <v>3309</v>
      </c>
      <c r="E3245" s="98">
        <v>7647</v>
      </c>
      <c r="F3245" s="99">
        <v>0</v>
      </c>
      <c r="G3245" s="98">
        <v>7647</v>
      </c>
      <c r="H3245" s="98">
        <v>20434</v>
      </c>
      <c r="I3245" s="99">
        <v>18</v>
      </c>
      <c r="J3245" s="98">
        <v>20452</v>
      </c>
      <c r="K3245" s="100">
        <v>0.37390000000000001</v>
      </c>
      <c r="M3245">
        <f t="shared" si="100"/>
        <v>0</v>
      </c>
      <c r="N3245">
        <f t="shared" si="101"/>
        <v>8.8010952474085668E-4</v>
      </c>
    </row>
    <row r="3246" spans="1:14" x14ac:dyDescent="0.2">
      <c r="A3246" s="96">
        <v>450668</v>
      </c>
      <c r="B3246" s="97" t="s">
        <v>168</v>
      </c>
      <c r="C3246" s="97" t="s">
        <v>348</v>
      </c>
      <c r="D3246" s="96" t="s">
        <v>3310</v>
      </c>
      <c r="E3246" s="98">
        <v>5798</v>
      </c>
      <c r="F3246" s="99">
        <v>0</v>
      </c>
      <c r="G3246" s="98">
        <v>5798</v>
      </c>
      <c r="H3246" s="98">
        <v>32779</v>
      </c>
      <c r="I3246" s="99">
        <v>0</v>
      </c>
      <c r="J3246" s="98">
        <v>32779</v>
      </c>
      <c r="K3246" s="100">
        <v>0.17688000000000001</v>
      </c>
      <c r="M3246">
        <f t="shared" si="100"/>
        <v>0</v>
      </c>
      <c r="N3246">
        <f t="shared" si="101"/>
        <v>0</v>
      </c>
    </row>
    <row r="3247" spans="1:14" x14ac:dyDescent="0.2">
      <c r="A3247" s="96">
        <v>450669</v>
      </c>
      <c r="B3247" s="97" t="s">
        <v>168</v>
      </c>
      <c r="C3247" s="97" t="s">
        <v>348</v>
      </c>
      <c r="D3247" s="96" t="s">
        <v>3311</v>
      </c>
      <c r="E3247" s="98">
        <v>652</v>
      </c>
      <c r="F3247" s="99">
        <v>0</v>
      </c>
      <c r="G3247" s="98">
        <v>652</v>
      </c>
      <c r="H3247" s="98">
        <v>15469</v>
      </c>
      <c r="I3247" s="99">
        <v>31</v>
      </c>
      <c r="J3247" s="98">
        <v>15500</v>
      </c>
      <c r="K3247" s="100">
        <v>4.206E-2</v>
      </c>
      <c r="M3247">
        <f t="shared" si="100"/>
        <v>0</v>
      </c>
      <c r="N3247">
        <f t="shared" si="101"/>
        <v>2E-3</v>
      </c>
    </row>
    <row r="3248" spans="1:14" x14ac:dyDescent="0.2">
      <c r="A3248" s="96">
        <v>450670</v>
      </c>
      <c r="B3248" s="97" t="s">
        <v>272</v>
      </c>
      <c r="C3248" s="97" t="s">
        <v>348</v>
      </c>
      <c r="D3248" s="96" t="s">
        <v>3312</v>
      </c>
      <c r="E3248" s="98">
        <v>1944</v>
      </c>
      <c r="F3248" s="99">
        <v>0</v>
      </c>
      <c r="G3248" s="98">
        <v>1944</v>
      </c>
      <c r="H3248" s="98">
        <v>28918</v>
      </c>
      <c r="I3248" s="99">
        <v>0</v>
      </c>
      <c r="J3248" s="98">
        <v>28918</v>
      </c>
      <c r="K3248" s="100">
        <v>6.7220000000000002E-2</v>
      </c>
      <c r="M3248">
        <f t="shared" si="100"/>
        <v>0</v>
      </c>
      <c r="N3248">
        <f t="shared" si="101"/>
        <v>0</v>
      </c>
    </row>
    <row r="3249" spans="1:14" x14ac:dyDescent="0.2">
      <c r="A3249" s="96">
        <v>450672</v>
      </c>
      <c r="B3249" s="97" t="s">
        <v>168</v>
      </c>
      <c r="C3249" s="97" t="s">
        <v>348</v>
      </c>
      <c r="D3249" s="96" t="s">
        <v>3313</v>
      </c>
      <c r="E3249" s="98">
        <v>3858</v>
      </c>
      <c r="F3249" s="99">
        <v>182</v>
      </c>
      <c r="G3249" s="98">
        <v>4040</v>
      </c>
      <c r="H3249" s="98">
        <v>32515</v>
      </c>
      <c r="I3249" s="99">
        <v>4114</v>
      </c>
      <c r="J3249" s="98">
        <v>36629</v>
      </c>
      <c r="K3249" s="100">
        <v>0.1103</v>
      </c>
      <c r="M3249">
        <f t="shared" si="100"/>
        <v>4.5049504950495048E-2</v>
      </c>
      <c r="N3249">
        <f t="shared" si="101"/>
        <v>0.11231537852521227</v>
      </c>
    </row>
    <row r="3250" spans="1:14" x14ac:dyDescent="0.2">
      <c r="A3250" s="96">
        <v>450674</v>
      </c>
      <c r="B3250" s="97" t="s">
        <v>168</v>
      </c>
      <c r="C3250" s="97" t="s">
        <v>348</v>
      </c>
      <c r="D3250" s="96" t="s">
        <v>3314</v>
      </c>
      <c r="E3250" s="98">
        <v>17</v>
      </c>
      <c r="F3250" s="99">
        <v>0</v>
      </c>
      <c r="G3250" s="98">
        <v>17</v>
      </c>
      <c r="H3250" s="98">
        <v>612</v>
      </c>
      <c r="I3250" s="99">
        <v>0</v>
      </c>
      <c r="J3250" s="98">
        <v>612</v>
      </c>
      <c r="K3250" s="100">
        <v>2.7779999999999999E-2</v>
      </c>
      <c r="M3250">
        <f t="shared" si="100"/>
        <v>0</v>
      </c>
      <c r="N3250">
        <f t="shared" si="101"/>
        <v>0</v>
      </c>
    </row>
    <row r="3251" spans="1:14" x14ac:dyDescent="0.2">
      <c r="A3251" s="96">
        <v>450675</v>
      </c>
      <c r="B3251" s="97" t="s">
        <v>168</v>
      </c>
      <c r="C3251" s="97" t="s">
        <v>348</v>
      </c>
      <c r="D3251" s="96" t="s">
        <v>3315</v>
      </c>
      <c r="E3251" s="98">
        <v>2827</v>
      </c>
      <c r="F3251" s="99">
        <v>0</v>
      </c>
      <c r="G3251" s="98">
        <v>2827</v>
      </c>
      <c r="H3251" s="98">
        <v>20971</v>
      </c>
      <c r="I3251" s="99">
        <v>160</v>
      </c>
      <c r="J3251" s="98">
        <v>21131</v>
      </c>
      <c r="K3251" s="100">
        <v>0.13378000000000001</v>
      </c>
      <c r="M3251">
        <f t="shared" si="100"/>
        <v>0</v>
      </c>
      <c r="N3251">
        <f t="shared" si="101"/>
        <v>7.5718139226728506E-3</v>
      </c>
    </row>
    <row r="3252" spans="1:14" x14ac:dyDescent="0.2">
      <c r="A3252" s="96">
        <v>450677</v>
      </c>
      <c r="B3252" s="97" t="s">
        <v>828</v>
      </c>
      <c r="C3252" s="97" t="s">
        <v>348</v>
      </c>
      <c r="D3252" s="96" t="s">
        <v>3316</v>
      </c>
      <c r="E3252" s="98">
        <v>1314</v>
      </c>
      <c r="F3252" s="99">
        <v>0</v>
      </c>
      <c r="G3252" s="98">
        <v>1314</v>
      </c>
      <c r="H3252" s="98">
        <v>18155</v>
      </c>
      <c r="I3252" s="99">
        <v>0</v>
      </c>
      <c r="J3252" s="98">
        <v>18155</v>
      </c>
      <c r="K3252" s="100">
        <v>7.238E-2</v>
      </c>
      <c r="M3252">
        <f t="shared" si="100"/>
        <v>0</v>
      </c>
      <c r="N3252">
        <f t="shared" si="101"/>
        <v>0</v>
      </c>
    </row>
    <row r="3253" spans="1:14" x14ac:dyDescent="0.2">
      <c r="A3253" s="96">
        <v>450678</v>
      </c>
      <c r="B3253" s="97" t="s">
        <v>168</v>
      </c>
      <c r="C3253" s="97" t="s">
        <v>348</v>
      </c>
      <c r="D3253" s="96" t="s">
        <v>996</v>
      </c>
      <c r="E3253" s="98">
        <v>1388</v>
      </c>
      <c r="F3253" s="99">
        <v>0</v>
      </c>
      <c r="G3253" s="98">
        <v>1388</v>
      </c>
      <c r="H3253" s="98">
        <v>16165</v>
      </c>
      <c r="I3253" s="99">
        <v>0</v>
      </c>
      <c r="J3253" s="98">
        <v>16165</v>
      </c>
      <c r="K3253" s="100">
        <v>8.5860000000000006E-2</v>
      </c>
      <c r="M3253">
        <f t="shared" si="100"/>
        <v>0</v>
      </c>
      <c r="N3253">
        <f t="shared" si="101"/>
        <v>0</v>
      </c>
    </row>
    <row r="3254" spans="1:14" x14ac:dyDescent="0.2">
      <c r="A3254" s="96">
        <v>450683</v>
      </c>
      <c r="B3254" s="97" t="s">
        <v>272</v>
      </c>
      <c r="C3254" s="97" t="s">
        <v>348</v>
      </c>
      <c r="D3254" s="96" t="s">
        <v>3317</v>
      </c>
      <c r="E3254" s="98">
        <v>249</v>
      </c>
      <c r="F3254" s="99">
        <v>0</v>
      </c>
      <c r="G3254" s="98">
        <v>249</v>
      </c>
      <c r="H3254" s="98">
        <v>3092</v>
      </c>
      <c r="I3254" s="99">
        <v>0</v>
      </c>
      <c r="J3254" s="98">
        <v>3092</v>
      </c>
      <c r="K3254" s="100">
        <v>8.0530000000000004E-2</v>
      </c>
      <c r="M3254">
        <f t="shared" si="100"/>
        <v>0</v>
      </c>
      <c r="N3254">
        <f t="shared" si="101"/>
        <v>0</v>
      </c>
    </row>
    <row r="3255" spans="1:14" x14ac:dyDescent="0.2">
      <c r="A3255" s="96">
        <v>450684</v>
      </c>
      <c r="B3255" s="97" t="s">
        <v>272</v>
      </c>
      <c r="C3255" s="97" t="s">
        <v>348</v>
      </c>
      <c r="D3255" s="96" t="s">
        <v>3318</v>
      </c>
      <c r="E3255" s="98">
        <v>2353</v>
      </c>
      <c r="F3255" s="99">
        <v>0</v>
      </c>
      <c r="G3255" s="98">
        <v>2353</v>
      </c>
      <c r="H3255" s="98">
        <v>23766</v>
      </c>
      <c r="I3255" s="99">
        <v>0</v>
      </c>
      <c r="J3255" s="98">
        <v>23766</v>
      </c>
      <c r="K3255" s="100">
        <v>9.9010000000000001E-2</v>
      </c>
      <c r="M3255">
        <f t="shared" si="100"/>
        <v>0</v>
      </c>
      <c r="N3255">
        <f t="shared" si="101"/>
        <v>0</v>
      </c>
    </row>
    <row r="3256" spans="1:14" x14ac:dyDescent="0.2">
      <c r="A3256" s="96">
        <v>450686</v>
      </c>
      <c r="B3256" s="97" t="s">
        <v>272</v>
      </c>
      <c r="C3256" s="97" t="s">
        <v>348</v>
      </c>
      <c r="D3256" s="96" t="s">
        <v>307</v>
      </c>
      <c r="E3256" s="98">
        <v>3853</v>
      </c>
      <c r="F3256" s="99">
        <v>186</v>
      </c>
      <c r="G3256" s="98">
        <v>4039</v>
      </c>
      <c r="H3256" s="98">
        <v>34690</v>
      </c>
      <c r="I3256" s="99">
        <v>1962</v>
      </c>
      <c r="J3256" s="98">
        <v>36652</v>
      </c>
      <c r="K3256" s="100">
        <v>0.11020000000000001</v>
      </c>
      <c r="M3256">
        <f t="shared" si="100"/>
        <v>4.6051002723446401E-2</v>
      </c>
      <c r="N3256">
        <f t="shared" si="101"/>
        <v>5.353050311033504E-2</v>
      </c>
    </row>
    <row r="3257" spans="1:14" x14ac:dyDescent="0.2">
      <c r="A3257" s="96">
        <v>450688</v>
      </c>
      <c r="B3257" s="97" t="s">
        <v>168</v>
      </c>
      <c r="C3257" s="97" t="s">
        <v>348</v>
      </c>
      <c r="D3257" s="96" t="s">
        <v>3319</v>
      </c>
      <c r="E3257" s="98">
        <v>2567</v>
      </c>
      <c r="F3257" s="99">
        <v>0</v>
      </c>
      <c r="G3257" s="98">
        <v>2567</v>
      </c>
      <c r="H3257" s="98">
        <v>13966</v>
      </c>
      <c r="I3257" s="99">
        <v>0</v>
      </c>
      <c r="J3257" s="98">
        <v>13966</v>
      </c>
      <c r="K3257" s="100">
        <v>0.18379999999999999</v>
      </c>
      <c r="M3257">
        <f t="shared" si="100"/>
        <v>0</v>
      </c>
      <c r="N3257">
        <f t="shared" si="101"/>
        <v>0</v>
      </c>
    </row>
    <row r="3258" spans="1:14" x14ac:dyDescent="0.2">
      <c r="A3258" s="96">
        <v>450690</v>
      </c>
      <c r="B3258" s="97" t="s">
        <v>272</v>
      </c>
      <c r="C3258" s="97" t="s">
        <v>348</v>
      </c>
      <c r="D3258" s="96" t="s">
        <v>3320</v>
      </c>
      <c r="E3258" s="98">
        <v>998</v>
      </c>
      <c r="F3258" s="99">
        <v>2</v>
      </c>
      <c r="G3258" s="98">
        <v>1000</v>
      </c>
      <c r="H3258" s="98">
        <v>6777</v>
      </c>
      <c r="I3258" s="99">
        <v>282</v>
      </c>
      <c r="J3258" s="98">
        <v>7059</v>
      </c>
      <c r="K3258" s="100">
        <v>0.14166000000000001</v>
      </c>
      <c r="M3258">
        <f t="shared" si="100"/>
        <v>2E-3</v>
      </c>
      <c r="N3258">
        <f t="shared" si="101"/>
        <v>3.9949001274968123E-2</v>
      </c>
    </row>
    <row r="3259" spans="1:14" x14ac:dyDescent="0.2">
      <c r="A3259" s="96">
        <v>450694</v>
      </c>
      <c r="B3259" s="97" t="s">
        <v>168</v>
      </c>
      <c r="C3259" s="97" t="s">
        <v>348</v>
      </c>
      <c r="D3259" s="96" t="s">
        <v>3321</v>
      </c>
      <c r="E3259" s="98">
        <v>190</v>
      </c>
      <c r="F3259" s="99">
        <v>0</v>
      </c>
      <c r="G3259" s="98">
        <v>190</v>
      </c>
      <c r="H3259" s="98">
        <v>2015</v>
      </c>
      <c r="I3259" s="99">
        <v>0</v>
      </c>
      <c r="J3259" s="98">
        <v>2015</v>
      </c>
      <c r="K3259" s="100">
        <v>9.4289999999999999E-2</v>
      </c>
      <c r="M3259">
        <f t="shared" si="100"/>
        <v>0</v>
      </c>
      <c r="N3259">
        <f t="shared" si="101"/>
        <v>0</v>
      </c>
    </row>
    <row r="3260" spans="1:14" x14ac:dyDescent="0.2">
      <c r="A3260" s="96">
        <v>450697</v>
      </c>
      <c r="B3260" s="97" t="s">
        <v>263</v>
      </c>
      <c r="C3260" s="97" t="s">
        <v>348</v>
      </c>
      <c r="D3260" s="96" t="s">
        <v>3322</v>
      </c>
      <c r="E3260" s="98">
        <v>4782</v>
      </c>
      <c r="F3260" s="99">
        <v>0</v>
      </c>
      <c r="G3260" s="98">
        <v>4782</v>
      </c>
      <c r="H3260" s="98">
        <v>12707</v>
      </c>
      <c r="I3260" s="99">
        <v>0</v>
      </c>
      <c r="J3260" s="98">
        <v>12707</v>
      </c>
      <c r="K3260" s="100">
        <v>0.37633</v>
      </c>
      <c r="M3260">
        <f t="shared" si="100"/>
        <v>0</v>
      </c>
      <c r="N3260">
        <f t="shared" si="101"/>
        <v>0</v>
      </c>
    </row>
    <row r="3261" spans="1:14" x14ac:dyDescent="0.2">
      <c r="A3261" s="96">
        <v>450698</v>
      </c>
      <c r="B3261" s="97" t="s">
        <v>272</v>
      </c>
      <c r="C3261" s="97" t="s">
        <v>348</v>
      </c>
      <c r="D3261" s="96" t="s">
        <v>3323</v>
      </c>
      <c r="E3261" s="98">
        <v>183</v>
      </c>
      <c r="F3261" s="99">
        <v>0</v>
      </c>
      <c r="G3261" s="98">
        <v>183</v>
      </c>
      <c r="H3261" s="98">
        <v>1290</v>
      </c>
      <c r="I3261" s="99">
        <v>0</v>
      </c>
      <c r="J3261" s="98">
        <v>1290</v>
      </c>
      <c r="K3261" s="100">
        <v>0.14186000000000001</v>
      </c>
      <c r="M3261">
        <f t="shared" si="100"/>
        <v>0</v>
      </c>
      <c r="N3261">
        <f t="shared" si="101"/>
        <v>0</v>
      </c>
    </row>
    <row r="3262" spans="1:14" x14ac:dyDescent="0.2">
      <c r="A3262" s="96">
        <v>450702</v>
      </c>
      <c r="B3262" s="97" t="s">
        <v>168</v>
      </c>
      <c r="C3262" s="97" t="s">
        <v>348</v>
      </c>
      <c r="D3262" s="96" t="s">
        <v>3324</v>
      </c>
      <c r="E3262" s="98">
        <v>723</v>
      </c>
      <c r="F3262" s="99">
        <v>0</v>
      </c>
      <c r="G3262" s="98">
        <v>723</v>
      </c>
      <c r="H3262" s="98">
        <v>9178</v>
      </c>
      <c r="I3262" s="99">
        <v>0</v>
      </c>
      <c r="J3262" s="98">
        <v>9178</v>
      </c>
      <c r="K3262" s="100">
        <v>7.8780000000000003E-2</v>
      </c>
      <c r="M3262">
        <f t="shared" si="100"/>
        <v>0</v>
      </c>
      <c r="N3262">
        <f t="shared" si="101"/>
        <v>0</v>
      </c>
    </row>
    <row r="3263" spans="1:14" x14ac:dyDescent="0.2">
      <c r="A3263" s="96">
        <v>450709</v>
      </c>
      <c r="B3263" s="97" t="s">
        <v>272</v>
      </c>
      <c r="C3263" s="97" t="s">
        <v>348</v>
      </c>
      <c r="D3263" s="96" t="s">
        <v>3325</v>
      </c>
      <c r="E3263" s="98">
        <v>381</v>
      </c>
      <c r="F3263" s="99">
        <v>51</v>
      </c>
      <c r="G3263" s="98">
        <v>432</v>
      </c>
      <c r="H3263" s="98">
        <v>7933</v>
      </c>
      <c r="I3263" s="99">
        <v>1218</v>
      </c>
      <c r="J3263" s="98">
        <v>9151</v>
      </c>
      <c r="K3263" s="100">
        <v>4.7210000000000002E-2</v>
      </c>
      <c r="M3263">
        <f t="shared" si="100"/>
        <v>0.11805555555555555</v>
      </c>
      <c r="N3263">
        <f t="shared" si="101"/>
        <v>0.13310020762758168</v>
      </c>
    </row>
    <row r="3264" spans="1:14" x14ac:dyDescent="0.2">
      <c r="A3264" s="96">
        <v>450711</v>
      </c>
      <c r="B3264" s="97" t="s">
        <v>168</v>
      </c>
      <c r="C3264" s="97" t="s">
        <v>348</v>
      </c>
      <c r="D3264" s="96" t="s">
        <v>3326</v>
      </c>
      <c r="E3264" s="98">
        <v>10804</v>
      </c>
      <c r="F3264" s="99">
        <v>0</v>
      </c>
      <c r="G3264" s="98">
        <v>10804</v>
      </c>
      <c r="H3264" s="98">
        <v>31449</v>
      </c>
      <c r="I3264" s="99">
        <v>6</v>
      </c>
      <c r="J3264" s="98">
        <v>31455</v>
      </c>
      <c r="K3264" s="100">
        <v>0.34347</v>
      </c>
      <c r="M3264">
        <f t="shared" si="100"/>
        <v>0</v>
      </c>
      <c r="N3264">
        <f t="shared" si="101"/>
        <v>1.9074868860276584E-4</v>
      </c>
    </row>
    <row r="3265" spans="1:14" x14ac:dyDescent="0.2">
      <c r="A3265" s="96">
        <v>450713</v>
      </c>
      <c r="B3265" s="97" t="s">
        <v>168</v>
      </c>
      <c r="C3265" s="97" t="s">
        <v>348</v>
      </c>
      <c r="D3265" s="96" t="s">
        <v>3327</v>
      </c>
      <c r="E3265" s="98">
        <v>2669</v>
      </c>
      <c r="F3265" s="99">
        <v>10</v>
      </c>
      <c r="G3265" s="98">
        <v>2679</v>
      </c>
      <c r="H3265" s="98">
        <v>30994</v>
      </c>
      <c r="I3265" s="99">
        <v>101</v>
      </c>
      <c r="J3265" s="98">
        <v>31095</v>
      </c>
      <c r="K3265" s="100">
        <v>8.616E-2</v>
      </c>
      <c r="M3265">
        <f t="shared" si="100"/>
        <v>3.7327360955580441E-3</v>
      </c>
      <c r="N3265">
        <f t="shared" si="101"/>
        <v>3.2481106287184434E-3</v>
      </c>
    </row>
    <row r="3266" spans="1:14" x14ac:dyDescent="0.2">
      <c r="A3266" s="96">
        <v>450715</v>
      </c>
      <c r="B3266" s="97" t="s">
        <v>168</v>
      </c>
      <c r="C3266" s="97" t="s">
        <v>348</v>
      </c>
      <c r="D3266" s="96" t="s">
        <v>3328</v>
      </c>
      <c r="E3266" s="98">
        <v>870</v>
      </c>
      <c r="F3266" s="99">
        <v>0</v>
      </c>
      <c r="G3266" s="98">
        <v>870</v>
      </c>
      <c r="H3266" s="98">
        <v>6703</v>
      </c>
      <c r="I3266" s="99">
        <v>0</v>
      </c>
      <c r="J3266" s="98">
        <v>6703</v>
      </c>
      <c r="K3266" s="100">
        <v>0.12978999999999999</v>
      </c>
      <c r="M3266">
        <f t="shared" si="100"/>
        <v>0</v>
      </c>
      <c r="N3266">
        <f t="shared" si="101"/>
        <v>0</v>
      </c>
    </row>
    <row r="3267" spans="1:14" x14ac:dyDescent="0.2">
      <c r="A3267" s="96">
        <v>450716</v>
      </c>
      <c r="B3267" s="97" t="s">
        <v>168</v>
      </c>
      <c r="C3267" s="97" t="s">
        <v>348</v>
      </c>
      <c r="D3267" s="96" t="s">
        <v>3329</v>
      </c>
      <c r="E3267" s="98">
        <v>1103</v>
      </c>
      <c r="F3267" s="99">
        <v>0</v>
      </c>
      <c r="G3267" s="98">
        <v>1103</v>
      </c>
      <c r="H3267" s="98">
        <v>14759</v>
      </c>
      <c r="I3267" s="99">
        <v>0</v>
      </c>
      <c r="J3267" s="98">
        <v>14759</v>
      </c>
      <c r="K3267" s="100">
        <v>7.4730000000000005E-2</v>
      </c>
      <c r="M3267">
        <f t="shared" si="100"/>
        <v>0</v>
      </c>
      <c r="N3267">
        <f t="shared" si="101"/>
        <v>0</v>
      </c>
    </row>
    <row r="3268" spans="1:14" x14ac:dyDescent="0.2">
      <c r="A3268" s="96">
        <v>450718</v>
      </c>
      <c r="B3268" s="97" t="s">
        <v>168</v>
      </c>
      <c r="C3268" s="97" t="s">
        <v>348</v>
      </c>
      <c r="D3268" s="96" t="s">
        <v>3330</v>
      </c>
      <c r="E3268" s="98">
        <v>948</v>
      </c>
      <c r="F3268" s="99">
        <v>5</v>
      </c>
      <c r="G3268" s="98">
        <v>953</v>
      </c>
      <c r="H3268" s="98">
        <v>13816</v>
      </c>
      <c r="I3268" s="99">
        <v>53</v>
      </c>
      <c r="J3268" s="98">
        <v>13869</v>
      </c>
      <c r="K3268" s="100">
        <v>6.8709999999999993E-2</v>
      </c>
      <c r="M3268">
        <f t="shared" ref="M3268:M3331" si="102">F3268/G3268</f>
        <v>5.246589716684155E-3</v>
      </c>
      <c r="N3268">
        <f t="shared" ref="N3268:N3331" si="103">I3268/J3268</f>
        <v>3.8214723484029131E-3</v>
      </c>
    </row>
    <row r="3269" spans="1:14" x14ac:dyDescent="0.2">
      <c r="A3269" s="96">
        <v>450723</v>
      </c>
      <c r="B3269" s="97" t="s">
        <v>272</v>
      </c>
      <c r="C3269" s="97" t="s">
        <v>348</v>
      </c>
      <c r="D3269" s="96" t="s">
        <v>3331</v>
      </c>
      <c r="E3269" s="98">
        <v>2812</v>
      </c>
      <c r="F3269" s="99">
        <v>107</v>
      </c>
      <c r="G3269" s="98">
        <v>2919</v>
      </c>
      <c r="H3269" s="98">
        <v>24097</v>
      </c>
      <c r="I3269" s="99">
        <v>4752</v>
      </c>
      <c r="J3269" s="98">
        <v>28849</v>
      </c>
      <c r="K3269" s="100">
        <v>0.10118000000000001</v>
      </c>
      <c r="M3269">
        <f t="shared" si="102"/>
        <v>3.6656389174374783E-2</v>
      </c>
      <c r="N3269">
        <f t="shared" si="103"/>
        <v>0.16471974765156505</v>
      </c>
    </row>
    <row r="3270" spans="1:14" x14ac:dyDescent="0.2">
      <c r="A3270" s="96">
        <v>450730</v>
      </c>
      <c r="B3270" s="97" t="s">
        <v>168</v>
      </c>
      <c r="C3270" s="97" t="s">
        <v>348</v>
      </c>
      <c r="D3270" s="96" t="s">
        <v>232</v>
      </c>
      <c r="E3270" s="98">
        <v>1123</v>
      </c>
      <c r="F3270" s="99">
        <v>0</v>
      </c>
      <c r="G3270" s="98">
        <v>1123</v>
      </c>
      <c r="H3270" s="98">
        <v>7790</v>
      </c>
      <c r="I3270" s="99">
        <v>101</v>
      </c>
      <c r="J3270" s="98">
        <v>7891</v>
      </c>
      <c r="K3270" s="100">
        <v>0.14230999999999999</v>
      </c>
      <c r="M3270">
        <f t="shared" si="102"/>
        <v>0</v>
      </c>
      <c r="N3270">
        <f t="shared" si="103"/>
        <v>1.279939171207705E-2</v>
      </c>
    </row>
    <row r="3271" spans="1:14" x14ac:dyDescent="0.2">
      <c r="A3271" s="96">
        <v>450742</v>
      </c>
      <c r="B3271" s="97" t="s">
        <v>168</v>
      </c>
      <c r="C3271" s="97" t="s">
        <v>348</v>
      </c>
      <c r="D3271" s="96" t="s">
        <v>3332</v>
      </c>
      <c r="E3271" s="98">
        <v>558</v>
      </c>
      <c r="F3271" s="99">
        <v>0</v>
      </c>
      <c r="G3271" s="98">
        <v>558</v>
      </c>
      <c r="H3271" s="98">
        <v>9560</v>
      </c>
      <c r="I3271" s="99">
        <v>0</v>
      </c>
      <c r="J3271" s="98">
        <v>9560</v>
      </c>
      <c r="K3271" s="100">
        <v>5.8369999999999998E-2</v>
      </c>
      <c r="M3271">
        <f t="shared" si="102"/>
        <v>0</v>
      </c>
      <c r="N3271">
        <f t="shared" si="103"/>
        <v>0</v>
      </c>
    </row>
    <row r="3272" spans="1:14" x14ac:dyDescent="0.2">
      <c r="A3272" s="96">
        <v>450743</v>
      </c>
      <c r="B3272" s="97" t="s">
        <v>168</v>
      </c>
      <c r="C3272" s="97" t="s">
        <v>348</v>
      </c>
      <c r="D3272" s="96" t="s">
        <v>3333</v>
      </c>
      <c r="E3272" s="98">
        <v>1081</v>
      </c>
      <c r="F3272" s="99">
        <v>0</v>
      </c>
      <c r="G3272" s="98">
        <v>1081</v>
      </c>
      <c r="H3272" s="98">
        <v>20596</v>
      </c>
      <c r="I3272" s="99">
        <v>0</v>
      </c>
      <c r="J3272" s="98">
        <v>20596</v>
      </c>
      <c r="K3272" s="100">
        <v>5.2490000000000002E-2</v>
      </c>
      <c r="M3272">
        <f t="shared" si="102"/>
        <v>0</v>
      </c>
      <c r="N3272">
        <f t="shared" si="103"/>
        <v>0</v>
      </c>
    </row>
    <row r="3273" spans="1:14" x14ac:dyDescent="0.2">
      <c r="A3273" s="96">
        <v>450746</v>
      </c>
      <c r="B3273" s="97" t="s">
        <v>272</v>
      </c>
      <c r="C3273" s="97" t="s">
        <v>348</v>
      </c>
      <c r="D3273" s="96" t="s">
        <v>3334</v>
      </c>
      <c r="E3273" s="98">
        <v>54</v>
      </c>
      <c r="F3273" s="99">
        <v>0</v>
      </c>
      <c r="G3273" s="98">
        <v>54</v>
      </c>
      <c r="H3273" s="98">
        <v>616</v>
      </c>
      <c r="I3273" s="99">
        <v>0</v>
      </c>
      <c r="J3273" s="98">
        <v>616</v>
      </c>
      <c r="K3273" s="100">
        <v>8.7660000000000002E-2</v>
      </c>
      <c r="M3273">
        <f t="shared" si="102"/>
        <v>0</v>
      </c>
      <c r="N3273">
        <f t="shared" si="103"/>
        <v>0</v>
      </c>
    </row>
    <row r="3274" spans="1:14" x14ac:dyDescent="0.2">
      <c r="A3274" s="96">
        <v>450747</v>
      </c>
      <c r="B3274" s="97" t="s">
        <v>272</v>
      </c>
      <c r="C3274" s="97" t="s">
        <v>348</v>
      </c>
      <c r="D3274" s="96" t="s">
        <v>3335</v>
      </c>
      <c r="E3274" s="98">
        <v>748</v>
      </c>
      <c r="F3274" s="99">
        <v>0</v>
      </c>
      <c r="G3274" s="98">
        <v>748</v>
      </c>
      <c r="H3274" s="98">
        <v>6762</v>
      </c>
      <c r="I3274" s="99">
        <v>0</v>
      </c>
      <c r="J3274" s="98">
        <v>6762</v>
      </c>
      <c r="K3274" s="100">
        <v>0.11062</v>
      </c>
      <c r="M3274">
        <f t="shared" si="102"/>
        <v>0</v>
      </c>
      <c r="N3274">
        <f t="shared" si="103"/>
        <v>0</v>
      </c>
    </row>
    <row r="3275" spans="1:14" x14ac:dyDescent="0.2">
      <c r="A3275" s="96">
        <v>450749</v>
      </c>
      <c r="B3275" s="97" t="s">
        <v>272</v>
      </c>
      <c r="C3275" s="97" t="s">
        <v>348</v>
      </c>
      <c r="D3275" s="96" t="s">
        <v>3336</v>
      </c>
      <c r="E3275" s="98">
        <v>410</v>
      </c>
      <c r="F3275" s="99">
        <v>0</v>
      </c>
      <c r="G3275" s="98">
        <v>410</v>
      </c>
      <c r="H3275" s="98">
        <v>1972</v>
      </c>
      <c r="I3275" s="99">
        <v>0</v>
      </c>
      <c r="J3275" s="98">
        <v>1972</v>
      </c>
      <c r="K3275" s="100">
        <v>0.20791000000000001</v>
      </c>
      <c r="M3275">
        <f t="shared" si="102"/>
        <v>0</v>
      </c>
      <c r="N3275">
        <f t="shared" si="103"/>
        <v>0</v>
      </c>
    </row>
    <row r="3276" spans="1:14" x14ac:dyDescent="0.2">
      <c r="A3276" s="96">
        <v>450754</v>
      </c>
      <c r="B3276" s="97" t="s">
        <v>272</v>
      </c>
      <c r="C3276" s="97" t="s">
        <v>348</v>
      </c>
      <c r="D3276" s="96" t="s">
        <v>3337</v>
      </c>
      <c r="E3276" s="98">
        <v>192</v>
      </c>
      <c r="F3276" s="99">
        <v>0</v>
      </c>
      <c r="G3276" s="98">
        <v>192</v>
      </c>
      <c r="H3276" s="98">
        <v>4407</v>
      </c>
      <c r="I3276" s="99">
        <v>0</v>
      </c>
      <c r="J3276" s="98">
        <v>4407</v>
      </c>
      <c r="K3276" s="100">
        <v>4.3569999999999998E-2</v>
      </c>
      <c r="M3276">
        <f t="shared" si="102"/>
        <v>0</v>
      </c>
      <c r="N3276">
        <f t="shared" si="103"/>
        <v>0</v>
      </c>
    </row>
    <row r="3277" spans="1:14" x14ac:dyDescent="0.2">
      <c r="A3277" s="96">
        <v>450755</v>
      </c>
      <c r="B3277" s="97" t="s">
        <v>272</v>
      </c>
      <c r="C3277" s="97" t="s">
        <v>348</v>
      </c>
      <c r="D3277" s="96" t="s">
        <v>3338</v>
      </c>
      <c r="E3277" s="98">
        <v>269</v>
      </c>
      <c r="F3277" s="99">
        <v>0</v>
      </c>
      <c r="G3277" s="98">
        <v>269</v>
      </c>
      <c r="H3277" s="98">
        <v>2248</v>
      </c>
      <c r="I3277" s="99">
        <v>0</v>
      </c>
      <c r="J3277" s="98">
        <v>2248</v>
      </c>
      <c r="K3277" s="100">
        <v>0.11966</v>
      </c>
      <c r="M3277">
        <f t="shared" si="102"/>
        <v>0</v>
      </c>
      <c r="N3277">
        <f t="shared" si="103"/>
        <v>0</v>
      </c>
    </row>
    <row r="3278" spans="1:14" x14ac:dyDescent="0.2">
      <c r="A3278" s="96">
        <v>450760</v>
      </c>
      <c r="B3278" s="97" t="s">
        <v>168</v>
      </c>
      <c r="C3278" s="97" t="s">
        <v>348</v>
      </c>
      <c r="D3278" s="96" t="s">
        <v>3339</v>
      </c>
      <c r="E3278" s="98">
        <v>445</v>
      </c>
      <c r="F3278" s="99">
        <v>0</v>
      </c>
      <c r="G3278" s="98">
        <v>445</v>
      </c>
      <c r="H3278" s="98">
        <v>1007</v>
      </c>
      <c r="I3278" s="99">
        <v>0</v>
      </c>
      <c r="J3278" s="98">
        <v>1007</v>
      </c>
      <c r="K3278" s="100">
        <v>0.44191000000000003</v>
      </c>
      <c r="M3278">
        <f t="shared" si="102"/>
        <v>0</v>
      </c>
      <c r="N3278">
        <f t="shared" si="103"/>
        <v>0</v>
      </c>
    </row>
    <row r="3279" spans="1:14" x14ac:dyDescent="0.2">
      <c r="A3279" s="96">
        <v>450766</v>
      </c>
      <c r="B3279" s="97" t="s">
        <v>272</v>
      </c>
      <c r="C3279" s="97" t="s">
        <v>348</v>
      </c>
      <c r="D3279" s="96" t="s">
        <v>3144</v>
      </c>
      <c r="E3279" s="98">
        <v>669</v>
      </c>
      <c r="F3279" s="99">
        <v>20</v>
      </c>
      <c r="G3279" s="98">
        <v>689</v>
      </c>
      <c r="H3279" s="98">
        <v>9126</v>
      </c>
      <c r="I3279" s="99">
        <v>741</v>
      </c>
      <c r="J3279" s="98">
        <v>9867</v>
      </c>
      <c r="K3279" s="100">
        <v>6.9830000000000003E-2</v>
      </c>
      <c r="M3279">
        <f t="shared" si="102"/>
        <v>2.9027576197387519E-2</v>
      </c>
      <c r="N3279">
        <f t="shared" si="103"/>
        <v>7.5098814229249009E-2</v>
      </c>
    </row>
    <row r="3280" spans="1:14" x14ac:dyDescent="0.2">
      <c r="A3280" s="96">
        <v>450770</v>
      </c>
      <c r="B3280" s="97" t="s">
        <v>272</v>
      </c>
      <c r="C3280" s="97" t="s">
        <v>348</v>
      </c>
      <c r="D3280" s="96" t="s">
        <v>3340</v>
      </c>
      <c r="E3280" s="98">
        <v>671</v>
      </c>
      <c r="F3280" s="99">
        <v>0</v>
      </c>
      <c r="G3280" s="98">
        <v>671</v>
      </c>
      <c r="H3280" s="98">
        <v>3335</v>
      </c>
      <c r="I3280" s="99">
        <v>0</v>
      </c>
      <c r="J3280" s="98">
        <v>3335</v>
      </c>
      <c r="K3280" s="100">
        <v>0.20119999999999999</v>
      </c>
      <c r="M3280">
        <f t="shared" si="102"/>
        <v>0</v>
      </c>
      <c r="N3280">
        <f t="shared" si="103"/>
        <v>0</v>
      </c>
    </row>
    <row r="3281" spans="1:14" x14ac:dyDescent="0.2">
      <c r="A3281" s="96">
        <v>450771</v>
      </c>
      <c r="B3281" s="97" t="s">
        <v>272</v>
      </c>
      <c r="C3281" s="97" t="s">
        <v>348</v>
      </c>
      <c r="D3281" s="96" t="s">
        <v>3213</v>
      </c>
      <c r="E3281" s="98">
        <v>986</v>
      </c>
      <c r="F3281" s="99">
        <v>25</v>
      </c>
      <c r="G3281" s="98">
        <v>1011</v>
      </c>
      <c r="H3281" s="98">
        <v>16396</v>
      </c>
      <c r="I3281" s="99">
        <v>1267</v>
      </c>
      <c r="J3281" s="98">
        <v>17663</v>
      </c>
      <c r="K3281" s="100">
        <v>5.7239999999999999E-2</v>
      </c>
      <c r="M3281">
        <f t="shared" si="102"/>
        <v>2.4727992087042534E-2</v>
      </c>
      <c r="N3281">
        <f t="shared" si="103"/>
        <v>7.1731868878446473E-2</v>
      </c>
    </row>
    <row r="3282" spans="1:14" x14ac:dyDescent="0.2">
      <c r="A3282" s="96">
        <v>450774</v>
      </c>
      <c r="B3282" s="97" t="s">
        <v>168</v>
      </c>
      <c r="C3282" s="97" t="s">
        <v>348</v>
      </c>
      <c r="D3282" s="96" t="s">
        <v>3341</v>
      </c>
      <c r="E3282" s="98">
        <v>12</v>
      </c>
      <c r="F3282" s="99">
        <v>0</v>
      </c>
      <c r="G3282" s="98">
        <v>12</v>
      </c>
      <c r="H3282" s="98">
        <v>295</v>
      </c>
      <c r="I3282" s="99">
        <v>0</v>
      </c>
      <c r="J3282" s="98">
        <v>295</v>
      </c>
      <c r="K3282" s="100">
        <v>4.0680000000000001E-2</v>
      </c>
      <c r="M3282">
        <f t="shared" si="102"/>
        <v>0</v>
      </c>
      <c r="N3282">
        <f t="shared" si="103"/>
        <v>0</v>
      </c>
    </row>
    <row r="3283" spans="1:14" x14ac:dyDescent="0.2">
      <c r="A3283" s="96">
        <v>450775</v>
      </c>
      <c r="B3283" s="97" t="s">
        <v>168</v>
      </c>
      <c r="C3283" s="97" t="s">
        <v>348</v>
      </c>
      <c r="D3283" s="96" t="s">
        <v>3342</v>
      </c>
      <c r="E3283" s="98">
        <v>1704</v>
      </c>
      <c r="F3283" s="99">
        <v>116</v>
      </c>
      <c r="G3283" s="98">
        <v>1820</v>
      </c>
      <c r="H3283" s="98">
        <v>14727</v>
      </c>
      <c r="I3283" s="99">
        <v>2166</v>
      </c>
      <c r="J3283" s="98">
        <v>16893</v>
      </c>
      <c r="K3283" s="100">
        <v>0.10774</v>
      </c>
      <c r="M3283">
        <f t="shared" si="102"/>
        <v>6.3736263736263732E-2</v>
      </c>
      <c r="N3283">
        <f t="shared" si="103"/>
        <v>0.12821878884745161</v>
      </c>
    </row>
    <row r="3284" spans="1:14" x14ac:dyDescent="0.2">
      <c r="A3284" s="96">
        <v>450779</v>
      </c>
      <c r="B3284" s="97" t="s">
        <v>272</v>
      </c>
      <c r="C3284" s="97" t="s">
        <v>348</v>
      </c>
      <c r="D3284" s="96" t="s">
        <v>3187</v>
      </c>
      <c r="E3284" s="98">
        <v>362</v>
      </c>
      <c r="F3284" s="99">
        <v>61</v>
      </c>
      <c r="G3284" s="98">
        <v>423</v>
      </c>
      <c r="H3284" s="98">
        <v>11114</v>
      </c>
      <c r="I3284" s="99">
        <v>3596</v>
      </c>
      <c r="J3284" s="98">
        <v>14710</v>
      </c>
      <c r="K3284" s="100">
        <v>2.8760000000000001E-2</v>
      </c>
      <c r="M3284">
        <f t="shared" si="102"/>
        <v>0.14420803782505912</v>
      </c>
      <c r="N3284">
        <f t="shared" si="103"/>
        <v>0.24445955132562883</v>
      </c>
    </row>
    <row r="3285" spans="1:14" x14ac:dyDescent="0.2">
      <c r="A3285" s="96">
        <v>450780</v>
      </c>
      <c r="B3285" s="97" t="s">
        <v>168</v>
      </c>
      <c r="C3285" s="97" t="s">
        <v>348</v>
      </c>
      <c r="D3285" s="96" t="s">
        <v>3343</v>
      </c>
      <c r="E3285" s="98">
        <v>4</v>
      </c>
      <c r="F3285" s="99">
        <v>0</v>
      </c>
      <c r="G3285" s="98">
        <v>4</v>
      </c>
      <c r="H3285" s="98">
        <v>174</v>
      </c>
      <c r="I3285" s="99">
        <v>0</v>
      </c>
      <c r="J3285" s="98">
        <v>174</v>
      </c>
      <c r="K3285" s="100">
        <v>2.299E-2</v>
      </c>
      <c r="M3285">
        <f t="shared" si="102"/>
        <v>0</v>
      </c>
      <c r="N3285">
        <f t="shared" si="103"/>
        <v>0</v>
      </c>
    </row>
    <row r="3286" spans="1:14" x14ac:dyDescent="0.2">
      <c r="A3286" s="96">
        <v>450788</v>
      </c>
      <c r="B3286" s="97" t="s">
        <v>168</v>
      </c>
      <c r="C3286" s="97" t="s">
        <v>348</v>
      </c>
      <c r="D3286" s="96" t="s">
        <v>3344</v>
      </c>
      <c r="E3286" s="98">
        <v>3017</v>
      </c>
      <c r="F3286" s="99">
        <v>144</v>
      </c>
      <c r="G3286" s="98">
        <v>3161</v>
      </c>
      <c r="H3286" s="98">
        <v>26248</v>
      </c>
      <c r="I3286" s="99">
        <v>3247</v>
      </c>
      <c r="J3286" s="98">
        <v>29495</v>
      </c>
      <c r="K3286" s="100">
        <v>0.10717</v>
      </c>
      <c r="M3286">
        <f t="shared" si="102"/>
        <v>4.5555204049351469E-2</v>
      </c>
      <c r="N3286">
        <f t="shared" si="103"/>
        <v>0.11008645533141211</v>
      </c>
    </row>
    <row r="3287" spans="1:14" x14ac:dyDescent="0.2">
      <c r="A3287" s="96">
        <v>450795</v>
      </c>
      <c r="B3287" s="97" t="s">
        <v>272</v>
      </c>
      <c r="C3287" s="97" t="s">
        <v>348</v>
      </c>
      <c r="D3287" s="96" t="s">
        <v>3345</v>
      </c>
      <c r="E3287" s="98">
        <v>436</v>
      </c>
      <c r="F3287" s="99">
        <v>0</v>
      </c>
      <c r="G3287" s="98">
        <v>436</v>
      </c>
      <c r="H3287" s="98">
        <v>1297</v>
      </c>
      <c r="I3287" s="99">
        <v>0</v>
      </c>
      <c r="J3287" s="98">
        <v>1297</v>
      </c>
      <c r="K3287" s="100">
        <v>0.33616000000000001</v>
      </c>
      <c r="M3287">
        <f t="shared" si="102"/>
        <v>0</v>
      </c>
      <c r="N3287">
        <f t="shared" si="103"/>
        <v>0</v>
      </c>
    </row>
    <row r="3288" spans="1:14" x14ac:dyDescent="0.2">
      <c r="A3288" s="96">
        <v>450796</v>
      </c>
      <c r="B3288" s="97" t="s">
        <v>161</v>
      </c>
      <c r="C3288" s="97" t="s">
        <v>348</v>
      </c>
      <c r="D3288" s="96" t="s">
        <v>3346</v>
      </c>
      <c r="E3288" s="98">
        <v>0</v>
      </c>
      <c r="F3288" s="99">
        <v>0</v>
      </c>
      <c r="G3288" s="98">
        <v>0</v>
      </c>
      <c r="H3288" s="98">
        <v>166</v>
      </c>
      <c r="I3288" s="99">
        <v>0</v>
      </c>
      <c r="J3288" s="98">
        <v>166</v>
      </c>
      <c r="K3288" s="100">
        <v>0</v>
      </c>
      <c r="M3288" t="e">
        <f t="shared" si="102"/>
        <v>#DIV/0!</v>
      </c>
      <c r="N3288">
        <f t="shared" si="103"/>
        <v>0</v>
      </c>
    </row>
    <row r="3289" spans="1:14" x14ac:dyDescent="0.2">
      <c r="A3289" s="96">
        <v>450797</v>
      </c>
      <c r="B3289" s="97" t="s">
        <v>161</v>
      </c>
      <c r="C3289" s="97" t="s">
        <v>348</v>
      </c>
      <c r="D3289" s="96" t="s">
        <v>3347</v>
      </c>
      <c r="E3289" s="98">
        <v>0</v>
      </c>
      <c r="F3289" s="99">
        <v>0</v>
      </c>
      <c r="G3289" s="98">
        <v>0</v>
      </c>
      <c r="H3289" s="98">
        <v>3</v>
      </c>
      <c r="I3289" s="99">
        <v>0</v>
      </c>
      <c r="J3289" s="98">
        <v>3</v>
      </c>
      <c r="K3289" s="100">
        <v>0</v>
      </c>
      <c r="M3289" t="e">
        <f t="shared" si="102"/>
        <v>#DIV/0!</v>
      </c>
      <c r="N3289">
        <f t="shared" si="103"/>
        <v>0</v>
      </c>
    </row>
    <row r="3290" spans="1:14" x14ac:dyDescent="0.2">
      <c r="A3290" s="96">
        <v>450801</v>
      </c>
      <c r="B3290" s="97" t="s">
        <v>272</v>
      </c>
      <c r="C3290" s="97" t="s">
        <v>348</v>
      </c>
      <c r="D3290" s="96" t="s">
        <v>3348</v>
      </c>
      <c r="E3290" s="98">
        <v>3993</v>
      </c>
      <c r="F3290" s="99">
        <v>146</v>
      </c>
      <c r="G3290" s="98">
        <v>4139</v>
      </c>
      <c r="H3290" s="98">
        <v>44405</v>
      </c>
      <c r="I3290" s="99">
        <v>1974</v>
      </c>
      <c r="J3290" s="98">
        <v>46379</v>
      </c>
      <c r="K3290" s="100">
        <v>8.924E-2</v>
      </c>
      <c r="M3290">
        <f t="shared" si="102"/>
        <v>3.5274220826286541E-2</v>
      </c>
      <c r="N3290">
        <f t="shared" si="103"/>
        <v>4.2562366588326614E-2</v>
      </c>
    </row>
    <row r="3291" spans="1:14" x14ac:dyDescent="0.2">
      <c r="A3291" s="96">
        <v>450803</v>
      </c>
      <c r="B3291" s="97" t="s">
        <v>272</v>
      </c>
      <c r="C3291" s="97" t="s">
        <v>348</v>
      </c>
      <c r="D3291" s="96" t="s">
        <v>3349</v>
      </c>
      <c r="E3291" s="98">
        <v>2108</v>
      </c>
      <c r="F3291" s="99">
        <v>0</v>
      </c>
      <c r="G3291" s="98">
        <v>2108</v>
      </c>
      <c r="H3291" s="98">
        <v>7649</v>
      </c>
      <c r="I3291" s="99">
        <v>0</v>
      </c>
      <c r="J3291" s="98">
        <v>7649</v>
      </c>
      <c r="K3291" s="100">
        <v>0.27559</v>
      </c>
      <c r="M3291">
        <f t="shared" si="102"/>
        <v>0</v>
      </c>
      <c r="N3291">
        <f t="shared" si="103"/>
        <v>0</v>
      </c>
    </row>
    <row r="3292" spans="1:14" x14ac:dyDescent="0.2">
      <c r="A3292" s="96">
        <v>450804</v>
      </c>
      <c r="B3292" s="97" t="s">
        <v>168</v>
      </c>
      <c r="C3292" s="97" t="s">
        <v>348</v>
      </c>
      <c r="D3292" s="96" t="s">
        <v>3350</v>
      </c>
      <c r="E3292" s="98">
        <v>71</v>
      </c>
      <c r="F3292" s="99">
        <v>0</v>
      </c>
      <c r="G3292" s="98">
        <v>71</v>
      </c>
      <c r="H3292" s="98">
        <v>2310</v>
      </c>
      <c r="I3292" s="99">
        <v>0</v>
      </c>
      <c r="J3292" s="98">
        <v>2310</v>
      </c>
      <c r="K3292" s="100">
        <v>3.074E-2</v>
      </c>
      <c r="M3292">
        <f t="shared" si="102"/>
        <v>0</v>
      </c>
      <c r="N3292">
        <f t="shared" si="103"/>
        <v>0</v>
      </c>
    </row>
    <row r="3293" spans="1:14" x14ac:dyDescent="0.2">
      <c r="A3293" s="96">
        <v>450808</v>
      </c>
      <c r="B3293" s="97" t="s">
        <v>272</v>
      </c>
      <c r="C3293" s="97" t="s">
        <v>348</v>
      </c>
      <c r="D3293" s="96" t="s">
        <v>3351</v>
      </c>
      <c r="E3293" s="98">
        <v>6</v>
      </c>
      <c r="F3293" s="99">
        <v>0</v>
      </c>
      <c r="G3293" s="98">
        <v>6</v>
      </c>
      <c r="H3293" s="98">
        <v>188</v>
      </c>
      <c r="I3293" s="99">
        <v>0</v>
      </c>
      <c r="J3293" s="98">
        <v>188</v>
      </c>
      <c r="K3293" s="100">
        <v>3.1910000000000001E-2</v>
      </c>
      <c r="M3293">
        <f t="shared" si="102"/>
        <v>0</v>
      </c>
      <c r="N3293">
        <f t="shared" si="103"/>
        <v>0</v>
      </c>
    </row>
    <row r="3294" spans="1:14" x14ac:dyDescent="0.2">
      <c r="A3294" s="96">
        <v>450809</v>
      </c>
      <c r="B3294" s="97" t="s">
        <v>168</v>
      </c>
      <c r="C3294" s="97" t="s">
        <v>348</v>
      </c>
      <c r="D3294" s="96" t="s">
        <v>3352</v>
      </c>
      <c r="E3294" s="98">
        <v>2133</v>
      </c>
      <c r="F3294" s="99">
        <v>0</v>
      </c>
      <c r="G3294" s="98">
        <v>2133</v>
      </c>
      <c r="H3294" s="98">
        <v>25967</v>
      </c>
      <c r="I3294" s="99">
        <v>0</v>
      </c>
      <c r="J3294" s="98">
        <v>25967</v>
      </c>
      <c r="K3294" s="100">
        <v>8.2140000000000005E-2</v>
      </c>
      <c r="M3294">
        <f t="shared" si="102"/>
        <v>0</v>
      </c>
      <c r="N3294">
        <f t="shared" si="103"/>
        <v>0</v>
      </c>
    </row>
    <row r="3295" spans="1:14" x14ac:dyDescent="0.2">
      <c r="A3295" s="96">
        <v>450811</v>
      </c>
      <c r="B3295" s="97" t="s">
        <v>272</v>
      </c>
      <c r="C3295" s="97" t="s">
        <v>348</v>
      </c>
      <c r="D3295" s="96" t="s">
        <v>3353</v>
      </c>
      <c r="E3295" s="98">
        <v>10566</v>
      </c>
      <c r="F3295" s="99">
        <v>296</v>
      </c>
      <c r="G3295" s="98">
        <v>10862</v>
      </c>
      <c r="H3295" s="98">
        <v>30898</v>
      </c>
      <c r="I3295" s="99">
        <v>801</v>
      </c>
      <c r="J3295" s="98">
        <v>31699</v>
      </c>
      <c r="K3295" s="100">
        <v>0.34266000000000002</v>
      </c>
      <c r="M3295">
        <f t="shared" si="102"/>
        <v>2.7250966672804272E-2</v>
      </c>
      <c r="N3295">
        <f t="shared" si="103"/>
        <v>2.5268935928578189E-2</v>
      </c>
    </row>
    <row r="3296" spans="1:14" x14ac:dyDescent="0.2">
      <c r="A3296" s="96">
        <v>450813</v>
      </c>
      <c r="B3296" s="97" t="s">
        <v>272</v>
      </c>
      <c r="C3296" s="97" t="s">
        <v>348</v>
      </c>
      <c r="D3296" s="96" t="s">
        <v>3354</v>
      </c>
      <c r="E3296" s="98">
        <v>415</v>
      </c>
      <c r="F3296" s="99">
        <v>0</v>
      </c>
      <c r="G3296" s="98">
        <v>415</v>
      </c>
      <c r="H3296" s="98">
        <v>972</v>
      </c>
      <c r="I3296" s="99">
        <v>0</v>
      </c>
      <c r="J3296" s="98">
        <v>972</v>
      </c>
      <c r="K3296" s="100">
        <v>0.42695</v>
      </c>
      <c r="M3296">
        <f t="shared" si="102"/>
        <v>0</v>
      </c>
      <c r="N3296">
        <f t="shared" si="103"/>
        <v>0</v>
      </c>
    </row>
    <row r="3297" spans="1:14" x14ac:dyDescent="0.2">
      <c r="A3297" s="96">
        <v>450820</v>
      </c>
      <c r="B3297" s="97" t="s">
        <v>272</v>
      </c>
      <c r="C3297" s="97" t="s">
        <v>348</v>
      </c>
      <c r="D3297" s="96" t="s">
        <v>3355</v>
      </c>
      <c r="E3297" s="98">
        <v>805</v>
      </c>
      <c r="F3297" s="99">
        <v>0</v>
      </c>
      <c r="G3297" s="98">
        <v>805</v>
      </c>
      <c r="H3297" s="98">
        <v>6214</v>
      </c>
      <c r="I3297" s="99">
        <v>0</v>
      </c>
      <c r="J3297" s="98">
        <v>6214</v>
      </c>
      <c r="K3297" s="100">
        <v>0.12955</v>
      </c>
      <c r="M3297">
        <f t="shared" si="102"/>
        <v>0</v>
      </c>
      <c r="N3297">
        <f t="shared" si="103"/>
        <v>0</v>
      </c>
    </row>
    <row r="3298" spans="1:14" x14ac:dyDescent="0.2">
      <c r="A3298" s="96">
        <v>450822</v>
      </c>
      <c r="B3298" s="97" t="s">
        <v>168</v>
      </c>
      <c r="C3298" s="97" t="s">
        <v>348</v>
      </c>
      <c r="D3298" s="96" t="s">
        <v>3356</v>
      </c>
      <c r="E3298" s="98">
        <v>153</v>
      </c>
      <c r="F3298" s="99">
        <v>0</v>
      </c>
      <c r="G3298" s="98">
        <v>153</v>
      </c>
      <c r="H3298" s="98">
        <v>1739</v>
      </c>
      <c r="I3298" s="99">
        <v>84</v>
      </c>
      <c r="J3298" s="98">
        <v>1823</v>
      </c>
      <c r="K3298" s="100">
        <v>8.3930000000000005E-2</v>
      </c>
      <c r="M3298">
        <f t="shared" si="102"/>
        <v>0</v>
      </c>
      <c r="N3298">
        <f t="shared" si="103"/>
        <v>4.607789358200768E-2</v>
      </c>
    </row>
    <row r="3299" spans="1:14" x14ac:dyDescent="0.2">
      <c r="A3299" s="96">
        <v>450824</v>
      </c>
      <c r="B3299" s="97" t="s">
        <v>168</v>
      </c>
      <c r="C3299" s="97" t="s">
        <v>348</v>
      </c>
      <c r="D3299" s="96" t="s">
        <v>3357</v>
      </c>
      <c r="E3299" s="98">
        <v>342</v>
      </c>
      <c r="F3299" s="99">
        <v>0</v>
      </c>
      <c r="G3299" s="98">
        <v>342</v>
      </c>
      <c r="H3299" s="98">
        <v>7400</v>
      </c>
      <c r="I3299" s="99">
        <v>0</v>
      </c>
      <c r="J3299" s="98">
        <v>7400</v>
      </c>
      <c r="K3299" s="100">
        <v>4.6219999999999997E-2</v>
      </c>
      <c r="M3299">
        <f t="shared" si="102"/>
        <v>0</v>
      </c>
      <c r="N3299">
        <f t="shared" si="103"/>
        <v>0</v>
      </c>
    </row>
    <row r="3300" spans="1:14" x14ac:dyDescent="0.2">
      <c r="A3300" s="96">
        <v>450825</v>
      </c>
      <c r="B3300" s="97" t="s">
        <v>272</v>
      </c>
      <c r="C3300" s="97" t="s">
        <v>348</v>
      </c>
      <c r="D3300" s="96" t="s">
        <v>3358</v>
      </c>
      <c r="E3300" s="98">
        <v>407</v>
      </c>
      <c r="F3300" s="99">
        <v>0</v>
      </c>
      <c r="G3300" s="98">
        <v>407</v>
      </c>
      <c r="H3300" s="98">
        <v>1128</v>
      </c>
      <c r="I3300" s="99">
        <v>0</v>
      </c>
      <c r="J3300" s="98">
        <v>1128</v>
      </c>
      <c r="K3300" s="100">
        <v>0.36081999999999997</v>
      </c>
      <c r="M3300">
        <f t="shared" si="102"/>
        <v>0</v>
      </c>
      <c r="N3300">
        <f t="shared" si="103"/>
        <v>0</v>
      </c>
    </row>
    <row r="3301" spans="1:14" x14ac:dyDescent="0.2">
      <c r="A3301" s="96">
        <v>450827</v>
      </c>
      <c r="B3301" s="97" t="s">
        <v>272</v>
      </c>
      <c r="C3301" s="97" t="s">
        <v>348</v>
      </c>
      <c r="D3301" s="96" t="s">
        <v>3359</v>
      </c>
      <c r="E3301" s="98">
        <v>123</v>
      </c>
      <c r="F3301" s="99">
        <v>0</v>
      </c>
      <c r="G3301" s="98">
        <v>123</v>
      </c>
      <c r="H3301" s="98">
        <v>3811</v>
      </c>
      <c r="I3301" s="99">
        <v>10</v>
      </c>
      <c r="J3301" s="98">
        <v>3821</v>
      </c>
      <c r="K3301" s="100">
        <v>3.2190000000000003E-2</v>
      </c>
      <c r="M3301">
        <f t="shared" si="102"/>
        <v>0</v>
      </c>
      <c r="N3301">
        <f t="shared" si="103"/>
        <v>2.6171159382360636E-3</v>
      </c>
    </row>
    <row r="3302" spans="1:14" x14ac:dyDescent="0.2">
      <c r="A3302" s="96">
        <v>450828</v>
      </c>
      <c r="B3302" s="97" t="s">
        <v>272</v>
      </c>
      <c r="C3302" s="97" t="s">
        <v>348</v>
      </c>
      <c r="D3302" s="96" t="s">
        <v>3360</v>
      </c>
      <c r="E3302" s="98">
        <v>2029</v>
      </c>
      <c r="F3302" s="99">
        <v>0</v>
      </c>
      <c r="G3302" s="98">
        <v>2029</v>
      </c>
      <c r="H3302" s="98">
        <v>8627</v>
      </c>
      <c r="I3302" s="99">
        <v>0</v>
      </c>
      <c r="J3302" s="98">
        <v>8627</v>
      </c>
      <c r="K3302" s="100">
        <v>0.23519000000000001</v>
      </c>
      <c r="M3302">
        <f t="shared" si="102"/>
        <v>0</v>
      </c>
      <c r="N3302">
        <f t="shared" si="103"/>
        <v>0</v>
      </c>
    </row>
    <row r="3303" spans="1:14" x14ac:dyDescent="0.2">
      <c r="A3303" s="96">
        <v>450830</v>
      </c>
      <c r="B3303" s="97" t="s">
        <v>168</v>
      </c>
      <c r="C3303" s="97" t="s">
        <v>348</v>
      </c>
      <c r="D3303" s="96" t="s">
        <v>3361</v>
      </c>
      <c r="E3303" s="98">
        <v>293</v>
      </c>
      <c r="F3303" s="99">
        <v>0</v>
      </c>
      <c r="G3303" s="98">
        <v>293</v>
      </c>
      <c r="H3303" s="98">
        <v>1452</v>
      </c>
      <c r="I3303" s="99">
        <v>0</v>
      </c>
      <c r="J3303" s="98">
        <v>1452</v>
      </c>
      <c r="K3303" s="100">
        <v>0.20179</v>
      </c>
      <c r="M3303">
        <f t="shared" si="102"/>
        <v>0</v>
      </c>
      <c r="N3303">
        <f t="shared" si="103"/>
        <v>0</v>
      </c>
    </row>
    <row r="3304" spans="1:14" x14ac:dyDescent="0.2">
      <c r="A3304" s="96">
        <v>450831</v>
      </c>
      <c r="B3304" s="97" t="s">
        <v>168</v>
      </c>
      <c r="C3304" s="97" t="s">
        <v>348</v>
      </c>
      <c r="D3304" s="96" t="s">
        <v>3362</v>
      </c>
      <c r="E3304" s="98">
        <v>3</v>
      </c>
      <c r="F3304" s="99">
        <v>0</v>
      </c>
      <c r="G3304" s="98">
        <v>3</v>
      </c>
      <c r="H3304" s="98">
        <v>20</v>
      </c>
      <c r="I3304" s="99">
        <v>0</v>
      </c>
      <c r="J3304" s="98">
        <v>20</v>
      </c>
      <c r="K3304" s="100">
        <v>0.15</v>
      </c>
      <c r="M3304">
        <f t="shared" si="102"/>
        <v>0</v>
      </c>
      <c r="N3304">
        <f t="shared" si="103"/>
        <v>0</v>
      </c>
    </row>
    <row r="3305" spans="1:14" x14ac:dyDescent="0.2">
      <c r="A3305" s="96">
        <v>450832</v>
      </c>
      <c r="B3305" s="97" t="s">
        <v>272</v>
      </c>
      <c r="C3305" s="97" t="s">
        <v>348</v>
      </c>
      <c r="D3305" s="96" t="s">
        <v>3363</v>
      </c>
      <c r="E3305" s="98">
        <v>544</v>
      </c>
      <c r="F3305" s="99">
        <v>102</v>
      </c>
      <c r="G3305" s="98">
        <v>646</v>
      </c>
      <c r="H3305" s="98">
        <v>6733</v>
      </c>
      <c r="I3305" s="99">
        <v>551</v>
      </c>
      <c r="J3305" s="98">
        <v>7284</v>
      </c>
      <c r="K3305" s="100">
        <v>8.8690000000000005E-2</v>
      </c>
      <c r="M3305">
        <f t="shared" si="102"/>
        <v>0.15789473684210525</v>
      </c>
      <c r="N3305">
        <f t="shared" si="103"/>
        <v>7.5645249862712802E-2</v>
      </c>
    </row>
    <row r="3306" spans="1:14" x14ac:dyDescent="0.2">
      <c r="A3306" s="96">
        <v>450833</v>
      </c>
      <c r="B3306" s="97" t="s">
        <v>272</v>
      </c>
      <c r="C3306" s="97" t="s">
        <v>348</v>
      </c>
      <c r="D3306" s="96" t="s">
        <v>3364</v>
      </c>
      <c r="E3306" s="98">
        <v>235</v>
      </c>
      <c r="F3306" s="99">
        <v>0</v>
      </c>
      <c r="G3306" s="98">
        <v>235</v>
      </c>
      <c r="H3306" s="98">
        <v>2393</v>
      </c>
      <c r="I3306" s="99">
        <v>0</v>
      </c>
      <c r="J3306" s="98">
        <v>2393</v>
      </c>
      <c r="K3306" s="100">
        <v>9.8199999999999996E-2</v>
      </c>
      <c r="M3306">
        <f t="shared" si="102"/>
        <v>0</v>
      </c>
      <c r="N3306">
        <f t="shared" si="103"/>
        <v>0</v>
      </c>
    </row>
    <row r="3307" spans="1:14" x14ac:dyDescent="0.2">
      <c r="A3307" s="96">
        <v>450834</v>
      </c>
      <c r="B3307" s="97" t="s">
        <v>272</v>
      </c>
      <c r="C3307" s="97" t="s">
        <v>348</v>
      </c>
      <c r="D3307" s="96" t="s">
        <v>3365</v>
      </c>
      <c r="E3307" s="98">
        <v>10</v>
      </c>
      <c r="F3307" s="99">
        <v>0</v>
      </c>
      <c r="G3307" s="98">
        <v>10</v>
      </c>
      <c r="H3307" s="98">
        <v>514</v>
      </c>
      <c r="I3307" s="99">
        <v>0</v>
      </c>
      <c r="J3307" s="98">
        <v>514</v>
      </c>
      <c r="K3307" s="100">
        <v>1.9460000000000002E-2</v>
      </c>
      <c r="M3307">
        <f t="shared" si="102"/>
        <v>0</v>
      </c>
      <c r="N3307">
        <f t="shared" si="103"/>
        <v>0</v>
      </c>
    </row>
    <row r="3308" spans="1:14" x14ac:dyDescent="0.2">
      <c r="A3308" s="96">
        <v>450838</v>
      </c>
      <c r="B3308" s="97" t="s">
        <v>272</v>
      </c>
      <c r="C3308" s="97" t="s">
        <v>348</v>
      </c>
      <c r="D3308" s="96" t="s">
        <v>3366</v>
      </c>
      <c r="E3308" s="98">
        <v>313</v>
      </c>
      <c r="F3308" s="99">
        <v>0</v>
      </c>
      <c r="G3308" s="98">
        <v>313</v>
      </c>
      <c r="H3308" s="98">
        <v>1808</v>
      </c>
      <c r="I3308" s="99">
        <v>0</v>
      </c>
      <c r="J3308" s="98">
        <v>1808</v>
      </c>
      <c r="K3308" s="100">
        <v>0.17312</v>
      </c>
      <c r="M3308">
        <f t="shared" si="102"/>
        <v>0</v>
      </c>
      <c r="N3308">
        <f t="shared" si="103"/>
        <v>0</v>
      </c>
    </row>
    <row r="3309" spans="1:14" x14ac:dyDescent="0.2">
      <c r="A3309" s="96">
        <v>450839</v>
      </c>
      <c r="B3309" s="97" t="s">
        <v>168</v>
      </c>
      <c r="C3309" s="97" t="s">
        <v>348</v>
      </c>
      <c r="D3309" s="96" t="s">
        <v>3367</v>
      </c>
      <c r="E3309" s="98">
        <v>315</v>
      </c>
      <c r="F3309" s="99">
        <v>0</v>
      </c>
      <c r="G3309" s="98">
        <v>315</v>
      </c>
      <c r="H3309" s="98">
        <v>1607</v>
      </c>
      <c r="I3309" s="99">
        <v>0</v>
      </c>
      <c r="J3309" s="98">
        <v>1607</v>
      </c>
      <c r="K3309" s="100">
        <v>0.19602</v>
      </c>
      <c r="M3309">
        <f t="shared" si="102"/>
        <v>0</v>
      </c>
      <c r="N3309">
        <f t="shared" si="103"/>
        <v>0</v>
      </c>
    </row>
    <row r="3310" spans="1:14" x14ac:dyDescent="0.2">
      <c r="A3310" s="96">
        <v>450840</v>
      </c>
      <c r="B3310" s="97" t="s">
        <v>272</v>
      </c>
      <c r="C3310" s="97" t="s">
        <v>348</v>
      </c>
      <c r="D3310" s="96" t="s">
        <v>3213</v>
      </c>
      <c r="E3310" s="98">
        <v>219</v>
      </c>
      <c r="F3310" s="99">
        <v>3</v>
      </c>
      <c r="G3310" s="98">
        <v>222</v>
      </c>
      <c r="H3310" s="98">
        <v>3500</v>
      </c>
      <c r="I3310" s="99">
        <v>241</v>
      </c>
      <c r="J3310" s="98">
        <v>3741</v>
      </c>
      <c r="K3310" s="100">
        <v>5.9339999999999997E-2</v>
      </c>
      <c r="M3310">
        <f t="shared" si="102"/>
        <v>1.3513513513513514E-2</v>
      </c>
      <c r="N3310">
        <f t="shared" si="103"/>
        <v>6.4421277733226409E-2</v>
      </c>
    </row>
    <row r="3311" spans="1:14" x14ac:dyDescent="0.2">
      <c r="A3311" s="96">
        <v>450841</v>
      </c>
      <c r="B3311" s="97" t="s">
        <v>272</v>
      </c>
      <c r="C3311" s="97" t="s">
        <v>348</v>
      </c>
      <c r="D3311" s="96" t="s">
        <v>3368</v>
      </c>
      <c r="E3311" s="98">
        <v>133</v>
      </c>
      <c r="F3311" s="99">
        <v>0</v>
      </c>
      <c r="G3311" s="98">
        <v>133</v>
      </c>
      <c r="H3311" s="98">
        <v>369</v>
      </c>
      <c r="I3311" s="99">
        <v>0</v>
      </c>
      <c r="J3311" s="98">
        <v>369</v>
      </c>
      <c r="K3311" s="100">
        <v>0.36042999999999997</v>
      </c>
      <c r="M3311">
        <f t="shared" si="102"/>
        <v>0</v>
      </c>
      <c r="N3311">
        <f t="shared" si="103"/>
        <v>0</v>
      </c>
    </row>
    <row r="3312" spans="1:14" x14ac:dyDescent="0.2">
      <c r="A3312" s="96">
        <v>450844</v>
      </c>
      <c r="B3312" s="97" t="s">
        <v>272</v>
      </c>
      <c r="C3312" s="97" t="s">
        <v>348</v>
      </c>
      <c r="D3312" s="96" t="s">
        <v>3369</v>
      </c>
      <c r="E3312" s="98">
        <v>1176</v>
      </c>
      <c r="F3312" s="99">
        <v>0</v>
      </c>
      <c r="G3312" s="98">
        <v>1176</v>
      </c>
      <c r="H3312" s="98">
        <v>10156</v>
      </c>
      <c r="I3312" s="99">
        <v>0</v>
      </c>
      <c r="J3312" s="98">
        <v>10156</v>
      </c>
      <c r="K3312" s="100">
        <v>0.11579</v>
      </c>
      <c r="M3312">
        <f t="shared" si="102"/>
        <v>0</v>
      </c>
      <c r="N3312">
        <f t="shared" si="103"/>
        <v>0</v>
      </c>
    </row>
    <row r="3313" spans="1:14" x14ac:dyDescent="0.2">
      <c r="A3313" s="96">
        <v>450845</v>
      </c>
      <c r="B3313" s="97" t="s">
        <v>272</v>
      </c>
      <c r="C3313" s="97" t="s">
        <v>348</v>
      </c>
      <c r="D3313" s="96" t="s">
        <v>3370</v>
      </c>
      <c r="E3313" s="98">
        <v>219</v>
      </c>
      <c r="F3313" s="99">
        <v>0</v>
      </c>
      <c r="G3313" s="98">
        <v>219</v>
      </c>
      <c r="H3313" s="98">
        <v>1498</v>
      </c>
      <c r="I3313" s="99">
        <v>0</v>
      </c>
      <c r="J3313" s="98">
        <v>1498</v>
      </c>
      <c r="K3313" s="100">
        <v>0.14618999999999999</v>
      </c>
      <c r="M3313">
        <f t="shared" si="102"/>
        <v>0</v>
      </c>
      <c r="N3313">
        <f t="shared" si="103"/>
        <v>0</v>
      </c>
    </row>
    <row r="3314" spans="1:14" x14ac:dyDescent="0.2">
      <c r="A3314" s="96">
        <v>450847</v>
      </c>
      <c r="B3314" s="97" t="s">
        <v>272</v>
      </c>
      <c r="C3314" s="97" t="s">
        <v>348</v>
      </c>
      <c r="D3314" s="96" t="s">
        <v>3371</v>
      </c>
      <c r="E3314" s="98">
        <v>644</v>
      </c>
      <c r="F3314" s="99">
        <v>0</v>
      </c>
      <c r="G3314" s="98">
        <v>644</v>
      </c>
      <c r="H3314" s="98">
        <v>8244</v>
      </c>
      <c r="I3314" s="99">
        <v>0</v>
      </c>
      <c r="J3314" s="98">
        <v>8244</v>
      </c>
      <c r="K3314" s="100">
        <v>7.8119999999999995E-2</v>
      </c>
      <c r="M3314">
        <f t="shared" si="102"/>
        <v>0</v>
      </c>
      <c r="N3314">
        <f t="shared" si="103"/>
        <v>0</v>
      </c>
    </row>
    <row r="3315" spans="1:14" x14ac:dyDescent="0.2">
      <c r="A3315" s="96">
        <v>450848</v>
      </c>
      <c r="B3315" s="97" t="s">
        <v>272</v>
      </c>
      <c r="C3315" s="97" t="s">
        <v>348</v>
      </c>
      <c r="D3315" s="96" t="s">
        <v>3372</v>
      </c>
      <c r="E3315" s="98">
        <v>443</v>
      </c>
      <c r="F3315" s="99">
        <v>0</v>
      </c>
      <c r="G3315" s="98">
        <v>443</v>
      </c>
      <c r="H3315" s="98">
        <v>4022</v>
      </c>
      <c r="I3315" s="99">
        <v>0</v>
      </c>
      <c r="J3315" s="98">
        <v>4022</v>
      </c>
      <c r="K3315" s="100">
        <v>0.11014</v>
      </c>
      <c r="M3315">
        <f t="shared" si="102"/>
        <v>0</v>
      </c>
      <c r="N3315">
        <f t="shared" si="103"/>
        <v>0</v>
      </c>
    </row>
    <row r="3316" spans="1:14" x14ac:dyDescent="0.2">
      <c r="A3316" s="96">
        <v>450850</v>
      </c>
      <c r="B3316" s="97" t="s">
        <v>272</v>
      </c>
      <c r="C3316" s="97" t="s">
        <v>348</v>
      </c>
      <c r="D3316" s="96" t="s">
        <v>3373</v>
      </c>
      <c r="E3316" s="98">
        <v>0</v>
      </c>
      <c r="F3316" s="99">
        <v>0</v>
      </c>
      <c r="G3316" s="98">
        <v>0</v>
      </c>
      <c r="H3316" s="98">
        <v>10</v>
      </c>
      <c r="I3316" s="99">
        <v>0</v>
      </c>
      <c r="J3316" s="98">
        <v>10</v>
      </c>
      <c r="K3316" s="100">
        <v>0</v>
      </c>
      <c r="M3316" t="e">
        <f t="shared" si="102"/>
        <v>#DIV/0!</v>
      </c>
      <c r="N3316">
        <f t="shared" si="103"/>
        <v>0</v>
      </c>
    </row>
    <row r="3317" spans="1:14" x14ac:dyDescent="0.2">
      <c r="A3317" s="96">
        <v>450851</v>
      </c>
      <c r="B3317" s="97" t="s">
        <v>272</v>
      </c>
      <c r="C3317" s="97" t="s">
        <v>348</v>
      </c>
      <c r="D3317" s="96" t="s">
        <v>3374</v>
      </c>
      <c r="E3317" s="98">
        <v>120</v>
      </c>
      <c r="F3317" s="99">
        <v>0</v>
      </c>
      <c r="G3317" s="98">
        <v>120</v>
      </c>
      <c r="H3317" s="98">
        <v>2791</v>
      </c>
      <c r="I3317" s="99">
        <v>0</v>
      </c>
      <c r="J3317" s="98">
        <v>2791</v>
      </c>
      <c r="K3317" s="100">
        <v>4.2999999999999997E-2</v>
      </c>
      <c r="M3317">
        <f t="shared" si="102"/>
        <v>0</v>
      </c>
      <c r="N3317">
        <f t="shared" si="103"/>
        <v>0</v>
      </c>
    </row>
    <row r="3318" spans="1:14" x14ac:dyDescent="0.2">
      <c r="A3318" s="96">
        <v>450853</v>
      </c>
      <c r="B3318" s="97" t="s">
        <v>168</v>
      </c>
      <c r="C3318" s="97" t="s">
        <v>348</v>
      </c>
      <c r="D3318" s="96" t="s">
        <v>3375</v>
      </c>
      <c r="E3318" s="98">
        <v>5</v>
      </c>
      <c r="F3318" s="99">
        <v>0</v>
      </c>
      <c r="G3318" s="98">
        <v>5</v>
      </c>
      <c r="H3318" s="98">
        <v>543</v>
      </c>
      <c r="I3318" s="99">
        <v>0</v>
      </c>
      <c r="J3318" s="98">
        <v>543</v>
      </c>
      <c r="K3318" s="100">
        <v>9.2099999999999994E-3</v>
      </c>
      <c r="M3318">
        <f t="shared" si="102"/>
        <v>0</v>
      </c>
      <c r="N3318">
        <f t="shared" si="103"/>
        <v>0</v>
      </c>
    </row>
    <row r="3319" spans="1:14" x14ac:dyDescent="0.2">
      <c r="A3319" s="96">
        <v>450855</v>
      </c>
      <c r="B3319" s="97" t="s">
        <v>168</v>
      </c>
      <c r="C3319" s="97" t="s">
        <v>348</v>
      </c>
      <c r="D3319" s="96" t="s">
        <v>3376</v>
      </c>
      <c r="E3319" s="98">
        <v>2362</v>
      </c>
      <c r="F3319" s="99">
        <v>0</v>
      </c>
      <c r="G3319" s="98">
        <v>2362</v>
      </c>
      <c r="H3319" s="98">
        <v>10087</v>
      </c>
      <c r="I3319" s="99">
        <v>0</v>
      </c>
      <c r="J3319" s="98">
        <v>10087</v>
      </c>
      <c r="K3319" s="100">
        <v>0.23416000000000001</v>
      </c>
      <c r="M3319">
        <f t="shared" si="102"/>
        <v>0</v>
      </c>
      <c r="N3319">
        <f t="shared" si="103"/>
        <v>0</v>
      </c>
    </row>
    <row r="3320" spans="1:14" x14ac:dyDescent="0.2">
      <c r="A3320" s="96">
        <v>450856</v>
      </c>
      <c r="B3320" s="97" t="s">
        <v>272</v>
      </c>
      <c r="C3320" s="97" t="s">
        <v>348</v>
      </c>
      <c r="D3320" s="96" t="s">
        <v>3377</v>
      </c>
      <c r="E3320" s="98">
        <v>49</v>
      </c>
      <c r="F3320" s="99">
        <v>0</v>
      </c>
      <c r="G3320" s="98">
        <v>49</v>
      </c>
      <c r="H3320" s="98">
        <v>1007</v>
      </c>
      <c r="I3320" s="99">
        <v>0</v>
      </c>
      <c r="J3320" s="98">
        <v>1007</v>
      </c>
      <c r="K3320" s="100">
        <v>4.8660000000000002E-2</v>
      </c>
      <c r="M3320">
        <f t="shared" si="102"/>
        <v>0</v>
      </c>
      <c r="N3320">
        <f t="shared" si="103"/>
        <v>0</v>
      </c>
    </row>
    <row r="3321" spans="1:14" x14ac:dyDescent="0.2">
      <c r="A3321" s="96">
        <v>450860</v>
      </c>
      <c r="B3321" s="97" t="s">
        <v>272</v>
      </c>
      <c r="C3321" s="97" t="s">
        <v>348</v>
      </c>
      <c r="D3321" s="96" t="s">
        <v>3378</v>
      </c>
      <c r="E3321" s="98">
        <v>22</v>
      </c>
      <c r="F3321" s="99">
        <v>0</v>
      </c>
      <c r="G3321" s="98">
        <v>22</v>
      </c>
      <c r="H3321" s="98">
        <v>219</v>
      </c>
      <c r="I3321" s="99">
        <v>0</v>
      </c>
      <c r="J3321" s="98">
        <v>219</v>
      </c>
      <c r="K3321" s="100">
        <v>0.10045999999999999</v>
      </c>
      <c r="M3321">
        <f t="shared" si="102"/>
        <v>0</v>
      </c>
      <c r="N3321">
        <f t="shared" si="103"/>
        <v>0</v>
      </c>
    </row>
    <row r="3322" spans="1:14" x14ac:dyDescent="0.2">
      <c r="A3322" s="96">
        <v>450862</v>
      </c>
      <c r="B3322" s="97" t="s">
        <v>272</v>
      </c>
      <c r="C3322" s="97" t="s">
        <v>348</v>
      </c>
      <c r="D3322" s="96" t="s">
        <v>3379</v>
      </c>
      <c r="E3322" s="98">
        <v>444</v>
      </c>
      <c r="F3322" s="99">
        <v>54</v>
      </c>
      <c r="G3322" s="98">
        <v>498</v>
      </c>
      <c r="H3322" s="98">
        <v>8412</v>
      </c>
      <c r="I3322" s="99">
        <v>1038</v>
      </c>
      <c r="J3322" s="98">
        <v>9450</v>
      </c>
      <c r="K3322" s="100">
        <v>5.2699999999999997E-2</v>
      </c>
      <c r="M3322">
        <f t="shared" si="102"/>
        <v>0.10843373493975904</v>
      </c>
      <c r="N3322">
        <f t="shared" si="103"/>
        <v>0.10984126984126984</v>
      </c>
    </row>
    <row r="3323" spans="1:14" x14ac:dyDescent="0.2">
      <c r="A3323" s="96">
        <v>450864</v>
      </c>
      <c r="B3323" s="97" t="s">
        <v>272</v>
      </c>
      <c r="C3323" s="97" t="s">
        <v>348</v>
      </c>
      <c r="D3323" s="96" t="s">
        <v>3380</v>
      </c>
      <c r="E3323" s="98">
        <v>99</v>
      </c>
      <c r="F3323" s="99">
        <v>0</v>
      </c>
      <c r="G3323" s="98">
        <v>99</v>
      </c>
      <c r="H3323" s="98">
        <v>2449</v>
      </c>
      <c r="I3323" s="99">
        <v>0</v>
      </c>
      <c r="J3323" s="98">
        <v>2449</v>
      </c>
      <c r="K3323" s="100">
        <v>4.0419999999999998E-2</v>
      </c>
      <c r="M3323">
        <f t="shared" si="102"/>
        <v>0</v>
      </c>
      <c r="N3323">
        <f t="shared" si="103"/>
        <v>0</v>
      </c>
    </row>
    <row r="3324" spans="1:14" x14ac:dyDescent="0.2">
      <c r="A3324" s="96">
        <v>450865</v>
      </c>
      <c r="B3324" s="97" t="s">
        <v>272</v>
      </c>
      <c r="C3324" s="97" t="s">
        <v>348</v>
      </c>
      <c r="D3324" s="96" t="s">
        <v>3381</v>
      </c>
      <c r="E3324" s="98">
        <v>18</v>
      </c>
      <c r="F3324" s="99">
        <v>0</v>
      </c>
      <c r="G3324" s="98">
        <v>18</v>
      </c>
      <c r="H3324" s="98">
        <v>670</v>
      </c>
      <c r="I3324" s="99">
        <v>0</v>
      </c>
      <c r="J3324" s="98">
        <v>670</v>
      </c>
      <c r="K3324" s="100">
        <v>2.6870000000000002E-2</v>
      </c>
      <c r="M3324">
        <f t="shared" si="102"/>
        <v>0</v>
      </c>
      <c r="N3324">
        <f t="shared" si="103"/>
        <v>0</v>
      </c>
    </row>
    <row r="3325" spans="1:14" x14ac:dyDescent="0.2">
      <c r="A3325" s="96">
        <v>450867</v>
      </c>
      <c r="B3325" s="97" t="s">
        <v>272</v>
      </c>
      <c r="C3325" s="97" t="s">
        <v>348</v>
      </c>
      <c r="D3325" s="96" t="s">
        <v>3382</v>
      </c>
      <c r="E3325" s="98">
        <v>288</v>
      </c>
      <c r="F3325" s="99">
        <v>0</v>
      </c>
      <c r="G3325" s="98">
        <v>288</v>
      </c>
      <c r="H3325" s="98">
        <v>6630</v>
      </c>
      <c r="I3325" s="99">
        <v>0</v>
      </c>
      <c r="J3325" s="98">
        <v>6630</v>
      </c>
      <c r="K3325" s="100">
        <v>4.3439999999999999E-2</v>
      </c>
      <c r="M3325">
        <f t="shared" si="102"/>
        <v>0</v>
      </c>
      <c r="N3325">
        <f t="shared" si="103"/>
        <v>0</v>
      </c>
    </row>
    <row r="3326" spans="1:14" x14ac:dyDescent="0.2">
      <c r="A3326" s="96">
        <v>450868</v>
      </c>
      <c r="B3326" s="97" t="s">
        <v>168</v>
      </c>
      <c r="C3326" s="97" t="s">
        <v>348</v>
      </c>
      <c r="D3326" s="96" t="s">
        <v>3383</v>
      </c>
      <c r="E3326" s="98">
        <v>719</v>
      </c>
      <c r="F3326" s="99">
        <v>0</v>
      </c>
      <c r="G3326" s="98">
        <v>719</v>
      </c>
      <c r="H3326" s="98">
        <v>4830</v>
      </c>
      <c r="I3326" s="99">
        <v>0</v>
      </c>
      <c r="J3326" s="98">
        <v>4830</v>
      </c>
      <c r="K3326" s="100">
        <v>0.14885999999999999</v>
      </c>
      <c r="M3326">
        <f t="shared" si="102"/>
        <v>0</v>
      </c>
      <c r="N3326">
        <f t="shared" si="103"/>
        <v>0</v>
      </c>
    </row>
    <row r="3327" spans="1:14" x14ac:dyDescent="0.2">
      <c r="A3327" s="96">
        <v>450869</v>
      </c>
      <c r="B3327" s="97" t="s">
        <v>272</v>
      </c>
      <c r="C3327" s="97" t="s">
        <v>348</v>
      </c>
      <c r="D3327" s="96" t="s">
        <v>3384</v>
      </c>
      <c r="E3327" s="98">
        <v>8045</v>
      </c>
      <c r="F3327" s="99">
        <v>291</v>
      </c>
      <c r="G3327" s="98">
        <v>8336</v>
      </c>
      <c r="H3327" s="98">
        <v>24386</v>
      </c>
      <c r="I3327" s="99">
        <v>816</v>
      </c>
      <c r="J3327" s="98">
        <v>25202</v>
      </c>
      <c r="K3327" s="100">
        <v>0.33077000000000001</v>
      </c>
      <c r="M3327">
        <f t="shared" si="102"/>
        <v>3.4908829174664105E-2</v>
      </c>
      <c r="N3327">
        <f t="shared" si="103"/>
        <v>3.2378382668042216E-2</v>
      </c>
    </row>
    <row r="3328" spans="1:14" x14ac:dyDescent="0.2">
      <c r="A3328" s="96">
        <v>450871</v>
      </c>
      <c r="B3328" s="97" t="s">
        <v>168</v>
      </c>
      <c r="C3328" s="97" t="s">
        <v>348</v>
      </c>
      <c r="D3328" s="96" t="s">
        <v>3385</v>
      </c>
      <c r="E3328" s="98">
        <v>70</v>
      </c>
      <c r="F3328" s="99">
        <v>0</v>
      </c>
      <c r="G3328" s="98">
        <v>70</v>
      </c>
      <c r="H3328" s="98">
        <v>1397</v>
      </c>
      <c r="I3328" s="99">
        <v>6</v>
      </c>
      <c r="J3328" s="98">
        <v>1403</v>
      </c>
      <c r="K3328" s="100">
        <v>4.9889999999999997E-2</v>
      </c>
      <c r="M3328">
        <f t="shared" si="102"/>
        <v>0</v>
      </c>
      <c r="N3328">
        <f t="shared" si="103"/>
        <v>4.2765502494654314E-3</v>
      </c>
    </row>
    <row r="3329" spans="1:14" x14ac:dyDescent="0.2">
      <c r="A3329" s="96">
        <v>450872</v>
      </c>
      <c r="B3329" s="97" t="s">
        <v>272</v>
      </c>
      <c r="C3329" s="97" t="s">
        <v>348</v>
      </c>
      <c r="D3329" s="96" t="s">
        <v>3386</v>
      </c>
      <c r="E3329" s="98">
        <v>18</v>
      </c>
      <c r="F3329" s="99">
        <v>0</v>
      </c>
      <c r="G3329" s="98">
        <v>18</v>
      </c>
      <c r="H3329" s="98">
        <v>607</v>
      </c>
      <c r="I3329" s="99">
        <v>0</v>
      </c>
      <c r="J3329" s="98">
        <v>607</v>
      </c>
      <c r="K3329" s="100">
        <v>2.9649999999999999E-2</v>
      </c>
      <c r="M3329">
        <f t="shared" si="102"/>
        <v>0</v>
      </c>
      <c r="N3329">
        <f t="shared" si="103"/>
        <v>0</v>
      </c>
    </row>
    <row r="3330" spans="1:14" x14ac:dyDescent="0.2">
      <c r="A3330" s="96">
        <v>450874</v>
      </c>
      <c r="B3330" s="97" t="s">
        <v>272</v>
      </c>
      <c r="C3330" s="97" t="s">
        <v>348</v>
      </c>
      <c r="D3330" s="96" t="s">
        <v>3387</v>
      </c>
      <c r="E3330" s="98">
        <v>12</v>
      </c>
      <c r="F3330" s="99">
        <v>0</v>
      </c>
      <c r="G3330" s="98">
        <v>12</v>
      </c>
      <c r="H3330" s="98">
        <v>87</v>
      </c>
      <c r="I3330" s="99">
        <v>0</v>
      </c>
      <c r="J3330" s="98">
        <v>87</v>
      </c>
      <c r="K3330" s="100">
        <v>0.13793</v>
      </c>
      <c r="M3330">
        <f t="shared" si="102"/>
        <v>0</v>
      </c>
      <c r="N3330">
        <f t="shared" si="103"/>
        <v>0</v>
      </c>
    </row>
    <row r="3331" spans="1:14" x14ac:dyDescent="0.2">
      <c r="A3331" s="96">
        <v>450875</v>
      </c>
      <c r="B3331" s="97" t="s">
        <v>272</v>
      </c>
      <c r="C3331" s="97" t="s">
        <v>348</v>
      </c>
      <c r="D3331" s="96" t="s">
        <v>3388</v>
      </c>
      <c r="E3331" s="98">
        <v>20</v>
      </c>
      <c r="F3331" s="99">
        <v>0</v>
      </c>
      <c r="G3331" s="98">
        <v>20</v>
      </c>
      <c r="H3331" s="98">
        <v>627</v>
      </c>
      <c r="I3331" s="99">
        <v>5</v>
      </c>
      <c r="J3331" s="98">
        <v>632</v>
      </c>
      <c r="K3331" s="100">
        <v>3.1649999999999998E-2</v>
      </c>
      <c r="M3331">
        <f t="shared" si="102"/>
        <v>0</v>
      </c>
      <c r="N3331">
        <f t="shared" si="103"/>
        <v>7.9113924050632917E-3</v>
      </c>
    </row>
    <row r="3332" spans="1:14" x14ac:dyDescent="0.2">
      <c r="A3332" s="96">
        <v>450876</v>
      </c>
      <c r="B3332" s="97" t="s">
        <v>272</v>
      </c>
      <c r="C3332" s="97" t="s">
        <v>348</v>
      </c>
      <c r="D3332" s="96" t="s">
        <v>3389</v>
      </c>
      <c r="E3332" s="98">
        <v>686</v>
      </c>
      <c r="F3332" s="99">
        <v>0</v>
      </c>
      <c r="G3332" s="98">
        <v>686</v>
      </c>
      <c r="H3332" s="98">
        <v>13220</v>
      </c>
      <c r="I3332" s="99">
        <v>0</v>
      </c>
      <c r="J3332" s="98">
        <v>13220</v>
      </c>
      <c r="K3332" s="100">
        <v>5.1889999999999999E-2</v>
      </c>
      <c r="M3332">
        <f t="shared" ref="M3332:M3395" si="104">F3332/G3332</f>
        <v>0</v>
      </c>
      <c r="N3332">
        <f t="shared" ref="N3332:N3395" si="105">I3332/J3332</f>
        <v>0</v>
      </c>
    </row>
    <row r="3333" spans="1:14" x14ac:dyDescent="0.2">
      <c r="A3333" s="96">
        <v>450877</v>
      </c>
      <c r="B3333" s="97" t="s">
        <v>168</v>
      </c>
      <c r="C3333" s="97" t="s">
        <v>348</v>
      </c>
      <c r="D3333" s="96" t="s">
        <v>3390</v>
      </c>
      <c r="E3333" s="98">
        <v>1142</v>
      </c>
      <c r="F3333" s="99">
        <v>0</v>
      </c>
      <c r="G3333" s="98">
        <v>1142</v>
      </c>
      <c r="H3333" s="98">
        <v>4827</v>
      </c>
      <c r="I3333" s="99">
        <v>0</v>
      </c>
      <c r="J3333" s="98">
        <v>4827</v>
      </c>
      <c r="K3333" s="100">
        <v>0.23658999999999999</v>
      </c>
      <c r="M3333">
        <f t="shared" si="104"/>
        <v>0</v>
      </c>
      <c r="N3333">
        <f t="shared" si="105"/>
        <v>0</v>
      </c>
    </row>
    <row r="3334" spans="1:14" x14ac:dyDescent="0.2">
      <c r="A3334" s="96">
        <v>450878</v>
      </c>
      <c r="B3334" s="97" t="s">
        <v>168</v>
      </c>
      <c r="C3334" s="97" t="s">
        <v>348</v>
      </c>
      <c r="D3334" s="96" t="s">
        <v>3391</v>
      </c>
      <c r="E3334" s="98">
        <v>667</v>
      </c>
      <c r="F3334" s="99">
        <v>0</v>
      </c>
      <c r="G3334" s="98">
        <v>667</v>
      </c>
      <c r="H3334" s="98">
        <v>7409</v>
      </c>
      <c r="I3334" s="99">
        <v>0</v>
      </c>
      <c r="J3334" s="98">
        <v>7409</v>
      </c>
      <c r="K3334" s="100">
        <v>9.0029999999999999E-2</v>
      </c>
      <c r="M3334">
        <f t="shared" si="104"/>
        <v>0</v>
      </c>
      <c r="N3334">
        <f t="shared" si="105"/>
        <v>0</v>
      </c>
    </row>
    <row r="3335" spans="1:14" x14ac:dyDescent="0.2">
      <c r="A3335" s="96">
        <v>450879</v>
      </c>
      <c r="B3335" s="97" t="s">
        <v>168</v>
      </c>
      <c r="C3335" s="97" t="s">
        <v>348</v>
      </c>
      <c r="D3335" s="96" t="s">
        <v>222</v>
      </c>
      <c r="E3335" s="98">
        <v>209</v>
      </c>
      <c r="F3335" s="99">
        <v>0</v>
      </c>
      <c r="G3335" s="98">
        <v>209</v>
      </c>
      <c r="H3335" s="98">
        <v>416</v>
      </c>
      <c r="I3335" s="99">
        <v>0</v>
      </c>
      <c r="J3335" s="98">
        <v>416</v>
      </c>
      <c r="K3335" s="100">
        <v>0.50239999999999996</v>
      </c>
      <c r="M3335">
        <f t="shared" si="104"/>
        <v>0</v>
      </c>
      <c r="N3335">
        <f t="shared" si="105"/>
        <v>0</v>
      </c>
    </row>
    <row r="3336" spans="1:14" x14ac:dyDescent="0.2">
      <c r="A3336" s="96">
        <v>450880</v>
      </c>
      <c r="B3336" s="97" t="s">
        <v>272</v>
      </c>
      <c r="C3336" s="97" t="s">
        <v>348</v>
      </c>
      <c r="D3336" s="96" t="s">
        <v>3392</v>
      </c>
      <c r="E3336" s="98">
        <v>25</v>
      </c>
      <c r="F3336" s="99">
        <v>0</v>
      </c>
      <c r="G3336" s="98">
        <v>25</v>
      </c>
      <c r="H3336" s="98">
        <v>460</v>
      </c>
      <c r="I3336" s="99">
        <v>0</v>
      </c>
      <c r="J3336" s="98">
        <v>460</v>
      </c>
      <c r="K3336" s="100">
        <v>5.4350000000000002E-2</v>
      </c>
      <c r="M3336">
        <f t="shared" si="104"/>
        <v>0</v>
      </c>
      <c r="N3336">
        <f t="shared" si="105"/>
        <v>0</v>
      </c>
    </row>
    <row r="3337" spans="1:14" x14ac:dyDescent="0.2">
      <c r="A3337" s="96">
        <v>450883</v>
      </c>
      <c r="B3337" s="97" t="s">
        <v>272</v>
      </c>
      <c r="C3337" s="97" t="s">
        <v>348</v>
      </c>
      <c r="D3337" s="96" t="s">
        <v>3393</v>
      </c>
      <c r="E3337" s="98">
        <v>2</v>
      </c>
      <c r="F3337" s="99">
        <v>0</v>
      </c>
      <c r="G3337" s="98">
        <v>2</v>
      </c>
      <c r="H3337" s="98">
        <v>164</v>
      </c>
      <c r="I3337" s="99">
        <v>0</v>
      </c>
      <c r="J3337" s="98">
        <v>164</v>
      </c>
      <c r="K3337" s="100">
        <v>1.2200000000000001E-2</v>
      </c>
      <c r="M3337">
        <f t="shared" si="104"/>
        <v>0</v>
      </c>
      <c r="N3337">
        <f t="shared" si="105"/>
        <v>0</v>
      </c>
    </row>
    <row r="3338" spans="1:14" x14ac:dyDescent="0.2">
      <c r="A3338" s="96">
        <v>450884</v>
      </c>
      <c r="B3338" s="97" t="s">
        <v>272</v>
      </c>
      <c r="C3338" s="97" t="s">
        <v>348</v>
      </c>
      <c r="D3338" s="96" t="s">
        <v>3394</v>
      </c>
      <c r="E3338" s="98">
        <v>308</v>
      </c>
      <c r="F3338" s="99">
        <v>0</v>
      </c>
      <c r="G3338" s="98">
        <v>308</v>
      </c>
      <c r="H3338" s="98">
        <v>2677</v>
      </c>
      <c r="I3338" s="99">
        <v>0</v>
      </c>
      <c r="J3338" s="98">
        <v>2677</v>
      </c>
      <c r="K3338" s="100">
        <v>0.11505</v>
      </c>
      <c r="M3338">
        <f t="shared" si="104"/>
        <v>0</v>
      </c>
      <c r="N3338">
        <f t="shared" si="105"/>
        <v>0</v>
      </c>
    </row>
    <row r="3339" spans="1:14" x14ac:dyDescent="0.2">
      <c r="A3339" s="96">
        <v>450885</v>
      </c>
      <c r="B3339" s="97" t="s">
        <v>168</v>
      </c>
      <c r="C3339" s="97" t="s">
        <v>348</v>
      </c>
      <c r="D3339" s="96" t="s">
        <v>3101</v>
      </c>
      <c r="E3339" s="98">
        <v>438</v>
      </c>
      <c r="F3339" s="99">
        <v>0</v>
      </c>
      <c r="G3339" s="98">
        <v>438</v>
      </c>
      <c r="H3339" s="98">
        <v>5649</v>
      </c>
      <c r="I3339" s="99">
        <v>0</v>
      </c>
      <c r="J3339" s="98">
        <v>5649</v>
      </c>
      <c r="K3339" s="100">
        <v>7.7539999999999998E-2</v>
      </c>
      <c r="M3339">
        <f t="shared" si="104"/>
        <v>0</v>
      </c>
      <c r="N3339">
        <f t="shared" si="105"/>
        <v>0</v>
      </c>
    </row>
    <row r="3340" spans="1:14" x14ac:dyDescent="0.2">
      <c r="A3340" s="96">
        <v>450886</v>
      </c>
      <c r="B3340" s="97" t="s">
        <v>272</v>
      </c>
      <c r="C3340" s="97" t="s">
        <v>348</v>
      </c>
      <c r="D3340" s="96" t="s">
        <v>3395</v>
      </c>
      <c r="E3340" s="98">
        <v>0</v>
      </c>
      <c r="F3340" s="99">
        <v>0</v>
      </c>
      <c r="G3340" s="98">
        <v>0</v>
      </c>
      <c r="H3340" s="98">
        <v>101</v>
      </c>
      <c r="I3340" s="99">
        <v>0</v>
      </c>
      <c r="J3340" s="98">
        <v>101</v>
      </c>
      <c r="K3340" s="100">
        <v>0</v>
      </c>
      <c r="M3340" t="e">
        <f t="shared" si="104"/>
        <v>#DIV/0!</v>
      </c>
      <c r="N3340">
        <f t="shared" si="105"/>
        <v>0</v>
      </c>
    </row>
    <row r="3341" spans="1:14" x14ac:dyDescent="0.2">
      <c r="A3341" s="96">
        <v>450888</v>
      </c>
      <c r="B3341" s="97" t="s">
        <v>272</v>
      </c>
      <c r="C3341" s="97" t="s">
        <v>348</v>
      </c>
      <c r="D3341" s="96" t="s">
        <v>3396</v>
      </c>
      <c r="E3341" s="98">
        <v>3</v>
      </c>
      <c r="F3341" s="99">
        <v>0</v>
      </c>
      <c r="G3341" s="98">
        <v>3</v>
      </c>
      <c r="H3341" s="98">
        <v>159</v>
      </c>
      <c r="I3341" s="99">
        <v>0</v>
      </c>
      <c r="J3341" s="98">
        <v>159</v>
      </c>
      <c r="K3341" s="100">
        <v>1.8870000000000001E-2</v>
      </c>
      <c r="M3341">
        <f t="shared" si="104"/>
        <v>0</v>
      </c>
      <c r="N3341">
        <f t="shared" si="105"/>
        <v>0</v>
      </c>
    </row>
    <row r="3342" spans="1:14" x14ac:dyDescent="0.2">
      <c r="A3342" s="96">
        <v>450889</v>
      </c>
      <c r="B3342" s="97" t="s">
        <v>272</v>
      </c>
      <c r="C3342" s="97" t="s">
        <v>348</v>
      </c>
      <c r="D3342" s="96" t="s">
        <v>3397</v>
      </c>
      <c r="E3342" s="98">
        <v>0</v>
      </c>
      <c r="F3342" s="99">
        <v>0</v>
      </c>
      <c r="G3342" s="98">
        <v>0</v>
      </c>
      <c r="H3342" s="98">
        <v>22</v>
      </c>
      <c r="I3342" s="99">
        <v>0</v>
      </c>
      <c r="J3342" s="98">
        <v>22</v>
      </c>
      <c r="K3342" s="100">
        <v>0</v>
      </c>
      <c r="M3342" t="e">
        <f t="shared" si="104"/>
        <v>#DIV/0!</v>
      </c>
      <c r="N3342">
        <f t="shared" si="105"/>
        <v>0</v>
      </c>
    </row>
    <row r="3343" spans="1:14" x14ac:dyDescent="0.2">
      <c r="A3343" s="96">
        <v>450890</v>
      </c>
      <c r="B3343" s="97" t="s">
        <v>272</v>
      </c>
      <c r="C3343" s="97" t="s">
        <v>348</v>
      </c>
      <c r="D3343" s="96" t="s">
        <v>3398</v>
      </c>
      <c r="E3343" s="98">
        <v>430</v>
      </c>
      <c r="F3343" s="99">
        <v>0</v>
      </c>
      <c r="G3343" s="98">
        <v>430</v>
      </c>
      <c r="H3343" s="98">
        <v>12263</v>
      </c>
      <c r="I3343" s="99">
        <v>0</v>
      </c>
      <c r="J3343" s="98">
        <v>12263</v>
      </c>
      <c r="K3343" s="100">
        <v>3.5060000000000001E-2</v>
      </c>
      <c r="M3343">
        <f t="shared" si="104"/>
        <v>0</v>
      </c>
      <c r="N3343">
        <f t="shared" si="105"/>
        <v>0</v>
      </c>
    </row>
    <row r="3344" spans="1:14" x14ac:dyDescent="0.2">
      <c r="A3344" s="96">
        <v>450891</v>
      </c>
      <c r="B3344" s="97" t="s">
        <v>272</v>
      </c>
      <c r="C3344" s="97" t="s">
        <v>348</v>
      </c>
      <c r="D3344" s="96" t="s">
        <v>3399</v>
      </c>
      <c r="E3344" s="98">
        <v>7</v>
      </c>
      <c r="F3344" s="99">
        <v>0</v>
      </c>
      <c r="G3344" s="98">
        <v>7</v>
      </c>
      <c r="H3344" s="98">
        <v>192</v>
      </c>
      <c r="I3344" s="99">
        <v>0</v>
      </c>
      <c r="J3344" s="98">
        <v>192</v>
      </c>
      <c r="K3344" s="100">
        <v>3.6459999999999999E-2</v>
      </c>
      <c r="M3344">
        <f t="shared" si="104"/>
        <v>0</v>
      </c>
      <c r="N3344">
        <f t="shared" si="105"/>
        <v>0</v>
      </c>
    </row>
    <row r="3345" spans="1:14" x14ac:dyDescent="0.2">
      <c r="A3345" s="96">
        <v>450893</v>
      </c>
      <c r="B3345" s="97" t="s">
        <v>272</v>
      </c>
      <c r="C3345" s="97" t="s">
        <v>348</v>
      </c>
      <c r="D3345" s="96" t="s">
        <v>3400</v>
      </c>
      <c r="E3345" s="98">
        <v>24</v>
      </c>
      <c r="F3345" s="99">
        <v>0</v>
      </c>
      <c r="G3345" s="98">
        <v>24</v>
      </c>
      <c r="H3345" s="98">
        <v>235</v>
      </c>
      <c r="I3345" s="99">
        <v>0</v>
      </c>
      <c r="J3345" s="98">
        <v>235</v>
      </c>
      <c r="K3345" s="100">
        <v>0.10213</v>
      </c>
      <c r="M3345">
        <f t="shared" si="104"/>
        <v>0</v>
      </c>
      <c r="N3345">
        <f t="shared" si="105"/>
        <v>0</v>
      </c>
    </row>
    <row r="3346" spans="1:14" x14ac:dyDescent="0.2">
      <c r="A3346" s="96">
        <v>450894</v>
      </c>
      <c r="B3346" s="97" t="s">
        <v>272</v>
      </c>
      <c r="C3346" s="97" t="s">
        <v>348</v>
      </c>
      <c r="D3346" s="96" t="s">
        <v>3401</v>
      </c>
      <c r="E3346" s="98">
        <v>2</v>
      </c>
      <c r="F3346" s="99">
        <v>0</v>
      </c>
      <c r="G3346" s="98">
        <v>2</v>
      </c>
      <c r="H3346" s="98">
        <v>108</v>
      </c>
      <c r="I3346" s="99">
        <v>0</v>
      </c>
      <c r="J3346" s="98">
        <v>108</v>
      </c>
      <c r="K3346" s="100">
        <v>1.8519999999999998E-2</v>
      </c>
      <c r="M3346">
        <f t="shared" si="104"/>
        <v>0</v>
      </c>
      <c r="N3346">
        <f t="shared" si="105"/>
        <v>0</v>
      </c>
    </row>
    <row r="3347" spans="1:14" x14ac:dyDescent="0.2">
      <c r="A3347" s="96">
        <v>460001</v>
      </c>
      <c r="B3347" s="97" t="s">
        <v>3402</v>
      </c>
      <c r="C3347" s="97" t="s">
        <v>726</v>
      </c>
      <c r="D3347" s="96" t="s">
        <v>3403</v>
      </c>
      <c r="E3347" s="98">
        <v>772</v>
      </c>
      <c r="F3347" s="99">
        <v>29</v>
      </c>
      <c r="G3347" s="98">
        <v>801</v>
      </c>
      <c r="H3347" s="98">
        <v>22479</v>
      </c>
      <c r="I3347" s="99">
        <v>4451</v>
      </c>
      <c r="J3347" s="98">
        <v>26930</v>
      </c>
      <c r="K3347" s="100">
        <v>2.9739999999999999E-2</v>
      </c>
      <c r="M3347">
        <f t="shared" si="104"/>
        <v>3.6204744069912607E-2</v>
      </c>
      <c r="N3347">
        <f t="shared" si="105"/>
        <v>0.16528035647976236</v>
      </c>
    </row>
    <row r="3348" spans="1:14" x14ac:dyDescent="0.2">
      <c r="A3348" s="96">
        <v>460003</v>
      </c>
      <c r="B3348" s="97" t="s">
        <v>3402</v>
      </c>
      <c r="C3348" s="97" t="s">
        <v>726</v>
      </c>
      <c r="D3348" s="96" t="s">
        <v>3404</v>
      </c>
      <c r="E3348" s="98">
        <v>255</v>
      </c>
      <c r="F3348" s="99">
        <v>36</v>
      </c>
      <c r="G3348" s="98">
        <v>291</v>
      </c>
      <c r="H3348" s="98">
        <v>4780</v>
      </c>
      <c r="I3348" s="99">
        <v>869</v>
      </c>
      <c r="J3348" s="98">
        <v>5649</v>
      </c>
      <c r="K3348" s="100">
        <v>5.151E-2</v>
      </c>
      <c r="M3348">
        <f t="shared" si="104"/>
        <v>0.12371134020618557</v>
      </c>
      <c r="N3348">
        <f t="shared" si="105"/>
        <v>0.15383253673216499</v>
      </c>
    </row>
    <row r="3349" spans="1:14" x14ac:dyDescent="0.2">
      <c r="A3349" s="96">
        <v>460004</v>
      </c>
      <c r="B3349" s="97" t="s">
        <v>3405</v>
      </c>
      <c r="C3349" s="97" t="s">
        <v>726</v>
      </c>
      <c r="D3349" s="96" t="s">
        <v>3406</v>
      </c>
      <c r="E3349" s="98">
        <v>655</v>
      </c>
      <c r="F3349" s="99">
        <v>43</v>
      </c>
      <c r="G3349" s="98">
        <v>698</v>
      </c>
      <c r="H3349" s="98">
        <v>20468</v>
      </c>
      <c r="I3349" s="99">
        <v>3694</v>
      </c>
      <c r="J3349" s="98">
        <v>24162</v>
      </c>
      <c r="K3349" s="100">
        <v>2.8889999999999999E-2</v>
      </c>
      <c r="M3349">
        <f t="shared" si="104"/>
        <v>6.1604584527220632E-2</v>
      </c>
      <c r="N3349">
        <f t="shared" si="105"/>
        <v>0.15288469497558149</v>
      </c>
    </row>
    <row r="3350" spans="1:14" x14ac:dyDescent="0.2">
      <c r="A3350" s="96">
        <v>460005</v>
      </c>
      <c r="B3350" s="97" t="s">
        <v>3402</v>
      </c>
      <c r="C3350" s="97" t="s">
        <v>726</v>
      </c>
      <c r="D3350" s="96" t="s">
        <v>3407</v>
      </c>
      <c r="E3350" s="98">
        <v>404</v>
      </c>
      <c r="F3350" s="99">
        <v>0</v>
      </c>
      <c r="G3350" s="98">
        <v>404</v>
      </c>
      <c r="H3350" s="98">
        <v>7138</v>
      </c>
      <c r="I3350" s="99">
        <v>2</v>
      </c>
      <c r="J3350" s="98">
        <v>7140</v>
      </c>
      <c r="K3350" s="100">
        <v>5.6579999999999998E-2</v>
      </c>
      <c r="M3350">
        <f t="shared" si="104"/>
        <v>0</v>
      </c>
      <c r="N3350">
        <f t="shared" si="105"/>
        <v>2.8011204481792715E-4</v>
      </c>
    </row>
    <row r="3351" spans="1:14" x14ac:dyDescent="0.2">
      <c r="A3351" s="96">
        <v>460006</v>
      </c>
      <c r="B3351" s="97" t="s">
        <v>3402</v>
      </c>
      <c r="C3351" s="97" t="s">
        <v>726</v>
      </c>
      <c r="D3351" s="96" t="s">
        <v>3408</v>
      </c>
      <c r="E3351" s="98">
        <v>322</v>
      </c>
      <c r="F3351" s="99">
        <v>47</v>
      </c>
      <c r="G3351" s="98">
        <v>369</v>
      </c>
      <c r="H3351" s="98">
        <v>9563</v>
      </c>
      <c r="I3351" s="99">
        <v>2424</v>
      </c>
      <c r="J3351" s="98">
        <v>11987</v>
      </c>
      <c r="K3351" s="100">
        <v>3.0779999999999998E-2</v>
      </c>
      <c r="M3351">
        <f t="shared" si="104"/>
        <v>0.12737127371273713</v>
      </c>
      <c r="N3351">
        <f t="shared" si="105"/>
        <v>0.20221907065988154</v>
      </c>
    </row>
    <row r="3352" spans="1:14" x14ac:dyDescent="0.2">
      <c r="A3352" s="96">
        <v>460007</v>
      </c>
      <c r="B3352" s="97" t="s">
        <v>3402</v>
      </c>
      <c r="C3352" s="97" t="s">
        <v>726</v>
      </c>
      <c r="D3352" s="96" t="s">
        <v>340</v>
      </c>
      <c r="E3352" s="98">
        <v>90</v>
      </c>
      <c r="F3352" s="99">
        <v>0</v>
      </c>
      <c r="G3352" s="98">
        <v>90</v>
      </c>
      <c r="H3352" s="98">
        <v>2700</v>
      </c>
      <c r="I3352" s="99">
        <v>302</v>
      </c>
      <c r="J3352" s="98">
        <v>3002</v>
      </c>
      <c r="K3352" s="100">
        <v>2.998E-2</v>
      </c>
      <c r="M3352">
        <f t="shared" si="104"/>
        <v>0</v>
      </c>
      <c r="N3352">
        <f t="shared" si="105"/>
        <v>0.10059960026648901</v>
      </c>
    </row>
    <row r="3353" spans="1:14" x14ac:dyDescent="0.2">
      <c r="A3353" s="96">
        <v>460008</v>
      </c>
      <c r="B3353" s="97" t="s">
        <v>3405</v>
      </c>
      <c r="C3353" s="97" t="s">
        <v>726</v>
      </c>
      <c r="D3353" s="96" t="s">
        <v>3409</v>
      </c>
      <c r="E3353" s="98">
        <v>134</v>
      </c>
      <c r="F3353" s="99">
        <v>0</v>
      </c>
      <c r="G3353" s="98">
        <v>134</v>
      </c>
      <c r="H3353" s="98">
        <v>2772</v>
      </c>
      <c r="I3353" s="99">
        <v>0</v>
      </c>
      <c r="J3353" s="98">
        <v>2772</v>
      </c>
      <c r="K3353" s="100">
        <v>4.8340000000000001E-2</v>
      </c>
      <c r="M3353">
        <f t="shared" si="104"/>
        <v>0</v>
      </c>
      <c r="N3353">
        <f t="shared" si="105"/>
        <v>0</v>
      </c>
    </row>
    <row r="3354" spans="1:14" x14ac:dyDescent="0.2">
      <c r="A3354" s="96">
        <v>460009</v>
      </c>
      <c r="B3354" s="97" t="s">
        <v>3402</v>
      </c>
      <c r="C3354" s="97" t="s">
        <v>726</v>
      </c>
      <c r="D3354" s="96" t="s">
        <v>3410</v>
      </c>
      <c r="E3354" s="98">
        <v>1610</v>
      </c>
      <c r="F3354" s="99">
        <v>120</v>
      </c>
      <c r="G3354" s="98">
        <v>1730</v>
      </c>
      <c r="H3354" s="98">
        <v>27095</v>
      </c>
      <c r="I3354" s="99">
        <v>3271</v>
      </c>
      <c r="J3354" s="98">
        <v>30366</v>
      </c>
      <c r="K3354" s="100">
        <v>5.697E-2</v>
      </c>
      <c r="M3354">
        <f t="shared" si="104"/>
        <v>6.9364161849710976E-2</v>
      </c>
      <c r="N3354">
        <f t="shared" si="105"/>
        <v>0.10771915958637951</v>
      </c>
    </row>
    <row r="3355" spans="1:14" x14ac:dyDescent="0.2">
      <c r="A3355" s="96">
        <v>460010</v>
      </c>
      <c r="B3355" s="97" t="s">
        <v>3402</v>
      </c>
      <c r="C3355" s="97" t="s">
        <v>726</v>
      </c>
      <c r="D3355" s="96" t="s">
        <v>3411</v>
      </c>
      <c r="E3355" s="98">
        <v>1212</v>
      </c>
      <c r="F3355" s="99">
        <v>98</v>
      </c>
      <c r="G3355" s="98">
        <v>1310</v>
      </c>
      <c r="H3355" s="98">
        <v>29723</v>
      </c>
      <c r="I3355" s="99">
        <v>5950</v>
      </c>
      <c r="J3355" s="98">
        <v>35673</v>
      </c>
      <c r="K3355" s="100">
        <v>3.6720000000000003E-2</v>
      </c>
      <c r="M3355">
        <f t="shared" si="104"/>
        <v>7.4809160305343514E-2</v>
      </c>
      <c r="N3355">
        <f t="shared" si="105"/>
        <v>0.16679281249123987</v>
      </c>
    </row>
    <row r="3356" spans="1:14" x14ac:dyDescent="0.2">
      <c r="A3356" s="96">
        <v>460011</v>
      </c>
      <c r="B3356" s="97" t="s">
        <v>3402</v>
      </c>
      <c r="C3356" s="97" t="s">
        <v>726</v>
      </c>
      <c r="D3356" s="96" t="s">
        <v>3412</v>
      </c>
      <c r="E3356" s="98">
        <v>101</v>
      </c>
      <c r="F3356" s="99">
        <v>0</v>
      </c>
      <c r="G3356" s="98">
        <v>101</v>
      </c>
      <c r="H3356" s="98">
        <v>2572</v>
      </c>
      <c r="I3356" s="99">
        <v>7</v>
      </c>
      <c r="J3356" s="98">
        <v>2579</v>
      </c>
      <c r="K3356" s="100">
        <v>3.916E-2</v>
      </c>
      <c r="M3356">
        <f t="shared" si="104"/>
        <v>0</v>
      </c>
      <c r="N3356">
        <f t="shared" si="105"/>
        <v>2.7142303218301669E-3</v>
      </c>
    </row>
    <row r="3357" spans="1:14" x14ac:dyDescent="0.2">
      <c r="A3357" s="96">
        <v>460013</v>
      </c>
      <c r="B3357" s="97" t="s">
        <v>168</v>
      </c>
      <c r="C3357" s="97" t="s">
        <v>726</v>
      </c>
      <c r="D3357" s="96" t="s">
        <v>1138</v>
      </c>
      <c r="E3357" s="98">
        <v>110</v>
      </c>
      <c r="F3357" s="99">
        <v>0</v>
      </c>
      <c r="G3357" s="98">
        <v>110</v>
      </c>
      <c r="H3357" s="98">
        <v>4580</v>
      </c>
      <c r="I3357" s="99">
        <v>21</v>
      </c>
      <c r="J3357" s="98">
        <v>4601</v>
      </c>
      <c r="K3357" s="100">
        <v>2.3910000000000001E-2</v>
      </c>
      <c r="M3357">
        <f t="shared" si="104"/>
        <v>0</v>
      </c>
      <c r="N3357">
        <f t="shared" si="105"/>
        <v>4.5642251684416433E-3</v>
      </c>
    </row>
    <row r="3358" spans="1:14" x14ac:dyDescent="0.2">
      <c r="A3358" s="96">
        <v>460014</v>
      </c>
      <c r="B3358" s="97" t="s">
        <v>168</v>
      </c>
      <c r="C3358" s="97" t="s">
        <v>726</v>
      </c>
      <c r="D3358" s="96" t="s">
        <v>3413</v>
      </c>
      <c r="E3358" s="98">
        <v>49</v>
      </c>
      <c r="F3358" s="99">
        <v>0</v>
      </c>
      <c r="G3358" s="98">
        <v>49</v>
      </c>
      <c r="H3358" s="98">
        <v>1443</v>
      </c>
      <c r="I3358" s="99">
        <v>0</v>
      </c>
      <c r="J3358" s="98">
        <v>1443</v>
      </c>
      <c r="K3358" s="100">
        <v>3.3959999999999997E-2</v>
      </c>
      <c r="M3358">
        <f t="shared" si="104"/>
        <v>0</v>
      </c>
      <c r="N3358">
        <f t="shared" si="105"/>
        <v>0</v>
      </c>
    </row>
    <row r="3359" spans="1:14" x14ac:dyDescent="0.2">
      <c r="A3359" s="96">
        <v>460015</v>
      </c>
      <c r="B3359" s="97" t="s">
        <v>3402</v>
      </c>
      <c r="C3359" s="97" t="s">
        <v>726</v>
      </c>
      <c r="D3359" s="96" t="s">
        <v>3414</v>
      </c>
      <c r="E3359" s="98">
        <v>103</v>
      </c>
      <c r="F3359" s="99">
        <v>0</v>
      </c>
      <c r="G3359" s="98">
        <v>103</v>
      </c>
      <c r="H3359" s="98">
        <v>3953</v>
      </c>
      <c r="I3359" s="99">
        <v>921</v>
      </c>
      <c r="J3359" s="98">
        <v>4874</v>
      </c>
      <c r="K3359" s="100">
        <v>2.1129999999999999E-2</v>
      </c>
      <c r="M3359">
        <f t="shared" si="104"/>
        <v>0</v>
      </c>
      <c r="N3359">
        <f t="shared" si="105"/>
        <v>0.18896183832581043</v>
      </c>
    </row>
    <row r="3360" spans="1:14" x14ac:dyDescent="0.2">
      <c r="A3360" s="96">
        <v>460017</v>
      </c>
      <c r="B3360" s="97" t="s">
        <v>168</v>
      </c>
      <c r="C3360" s="97" t="s">
        <v>726</v>
      </c>
      <c r="D3360" s="96" t="s">
        <v>3415</v>
      </c>
      <c r="E3360" s="98">
        <v>10</v>
      </c>
      <c r="F3360" s="99">
        <v>0</v>
      </c>
      <c r="G3360" s="98">
        <v>10</v>
      </c>
      <c r="H3360" s="98">
        <v>599</v>
      </c>
      <c r="I3360" s="99">
        <v>0</v>
      </c>
      <c r="J3360" s="98">
        <v>599</v>
      </c>
      <c r="K3360" s="100">
        <v>1.669E-2</v>
      </c>
      <c r="M3360">
        <f t="shared" si="104"/>
        <v>0</v>
      </c>
      <c r="N3360">
        <f t="shared" si="105"/>
        <v>0</v>
      </c>
    </row>
    <row r="3361" spans="1:14" x14ac:dyDescent="0.2">
      <c r="A3361" s="96">
        <v>460018</v>
      </c>
      <c r="B3361" s="97" t="s">
        <v>3402</v>
      </c>
      <c r="C3361" s="97" t="s">
        <v>726</v>
      </c>
      <c r="D3361" s="96" t="s">
        <v>3416</v>
      </c>
      <c r="E3361" s="98">
        <v>0</v>
      </c>
      <c r="F3361" s="99">
        <v>0</v>
      </c>
      <c r="G3361" s="98">
        <v>0</v>
      </c>
      <c r="H3361" s="98">
        <v>297</v>
      </c>
      <c r="I3361" s="99">
        <v>0</v>
      </c>
      <c r="J3361" s="98">
        <v>297</v>
      </c>
      <c r="K3361" s="100">
        <v>0</v>
      </c>
      <c r="M3361" t="e">
        <f t="shared" si="104"/>
        <v>#DIV/0!</v>
      </c>
      <c r="N3361">
        <f t="shared" si="105"/>
        <v>0</v>
      </c>
    </row>
    <row r="3362" spans="1:14" x14ac:dyDescent="0.2">
      <c r="A3362" s="96">
        <v>460019</v>
      </c>
      <c r="B3362" s="97" t="s">
        <v>279</v>
      </c>
      <c r="C3362" s="97" t="s">
        <v>726</v>
      </c>
      <c r="D3362" s="96" t="s">
        <v>3417</v>
      </c>
      <c r="E3362" s="98">
        <v>49</v>
      </c>
      <c r="F3362" s="99">
        <v>0</v>
      </c>
      <c r="G3362" s="98">
        <v>49</v>
      </c>
      <c r="H3362" s="98">
        <v>1358</v>
      </c>
      <c r="I3362" s="99">
        <v>0</v>
      </c>
      <c r="J3362" s="98">
        <v>1358</v>
      </c>
      <c r="K3362" s="100">
        <v>3.6080000000000001E-2</v>
      </c>
      <c r="M3362">
        <f t="shared" si="104"/>
        <v>0</v>
      </c>
      <c r="N3362">
        <f t="shared" si="105"/>
        <v>0</v>
      </c>
    </row>
    <row r="3363" spans="1:14" x14ac:dyDescent="0.2">
      <c r="A3363" s="96">
        <v>460020</v>
      </c>
      <c r="B3363" s="97" t="s">
        <v>3405</v>
      </c>
      <c r="C3363" s="97" t="s">
        <v>726</v>
      </c>
      <c r="D3363" s="96" t="s">
        <v>3418</v>
      </c>
      <c r="E3363" s="98">
        <v>4</v>
      </c>
      <c r="F3363" s="99">
        <v>0</v>
      </c>
      <c r="G3363" s="98">
        <v>4</v>
      </c>
      <c r="H3363" s="98">
        <v>83</v>
      </c>
      <c r="I3363" s="99">
        <v>0</v>
      </c>
      <c r="J3363" s="98">
        <v>83</v>
      </c>
      <c r="K3363" s="100">
        <v>4.8189999999999997E-2</v>
      </c>
      <c r="M3363">
        <f t="shared" si="104"/>
        <v>0</v>
      </c>
      <c r="N3363">
        <f t="shared" si="105"/>
        <v>0</v>
      </c>
    </row>
    <row r="3364" spans="1:14" x14ac:dyDescent="0.2">
      <c r="A3364" s="96">
        <v>460021</v>
      </c>
      <c r="B3364" s="97" t="s">
        <v>3402</v>
      </c>
      <c r="C3364" s="97" t="s">
        <v>726</v>
      </c>
      <c r="D3364" s="96" t="s">
        <v>3419</v>
      </c>
      <c r="E3364" s="98">
        <v>452</v>
      </c>
      <c r="F3364" s="99">
        <v>24</v>
      </c>
      <c r="G3364" s="98">
        <v>476</v>
      </c>
      <c r="H3364" s="98">
        <v>22355</v>
      </c>
      <c r="I3364" s="99">
        <v>1506</v>
      </c>
      <c r="J3364" s="98">
        <v>23861</v>
      </c>
      <c r="K3364" s="100">
        <v>1.9949999999999999E-2</v>
      </c>
      <c r="M3364">
        <f t="shared" si="104"/>
        <v>5.0420168067226892E-2</v>
      </c>
      <c r="N3364">
        <f t="shared" si="105"/>
        <v>6.3115544193453749E-2</v>
      </c>
    </row>
    <row r="3365" spans="1:14" x14ac:dyDescent="0.2">
      <c r="A3365" s="96">
        <v>460023</v>
      </c>
      <c r="B3365" s="97" t="s">
        <v>3402</v>
      </c>
      <c r="C3365" s="97" t="s">
        <v>726</v>
      </c>
      <c r="D3365" s="96" t="s">
        <v>3420</v>
      </c>
      <c r="E3365" s="98">
        <v>73</v>
      </c>
      <c r="F3365" s="99">
        <v>11</v>
      </c>
      <c r="G3365" s="98">
        <v>84</v>
      </c>
      <c r="H3365" s="98">
        <v>4053</v>
      </c>
      <c r="I3365" s="99">
        <v>796</v>
      </c>
      <c r="J3365" s="98">
        <v>4849</v>
      </c>
      <c r="K3365" s="100">
        <v>1.7319999999999999E-2</v>
      </c>
      <c r="M3365">
        <f t="shared" si="104"/>
        <v>0.13095238095238096</v>
      </c>
      <c r="N3365">
        <f t="shared" si="105"/>
        <v>0.16415755825943493</v>
      </c>
    </row>
    <row r="3366" spans="1:14" x14ac:dyDescent="0.2">
      <c r="A3366" s="96">
        <v>460026</v>
      </c>
      <c r="B3366" s="97" t="s">
        <v>3402</v>
      </c>
      <c r="C3366" s="97" t="s">
        <v>726</v>
      </c>
      <c r="D3366" s="96" t="s">
        <v>3421</v>
      </c>
      <c r="E3366" s="98">
        <v>9</v>
      </c>
      <c r="F3366" s="99">
        <v>0</v>
      </c>
      <c r="G3366" s="98">
        <v>9</v>
      </c>
      <c r="H3366" s="98">
        <v>1072</v>
      </c>
      <c r="I3366" s="99">
        <v>140</v>
      </c>
      <c r="J3366" s="98">
        <v>1212</v>
      </c>
      <c r="K3366" s="100">
        <v>7.43E-3</v>
      </c>
      <c r="M3366">
        <f t="shared" si="104"/>
        <v>0</v>
      </c>
      <c r="N3366">
        <f t="shared" si="105"/>
        <v>0.11551155115511551</v>
      </c>
    </row>
    <row r="3367" spans="1:14" x14ac:dyDescent="0.2">
      <c r="A3367" s="96">
        <v>460030</v>
      </c>
      <c r="B3367" s="97" t="s">
        <v>3402</v>
      </c>
      <c r="C3367" s="97" t="s">
        <v>726</v>
      </c>
      <c r="D3367" s="96" t="s">
        <v>3422</v>
      </c>
      <c r="E3367" s="98">
        <v>72</v>
      </c>
      <c r="F3367" s="99">
        <v>0</v>
      </c>
      <c r="G3367" s="98">
        <v>72</v>
      </c>
      <c r="H3367" s="98">
        <v>1000</v>
      </c>
      <c r="I3367" s="99">
        <v>104</v>
      </c>
      <c r="J3367" s="98">
        <v>1104</v>
      </c>
      <c r="K3367" s="100">
        <v>6.522E-2</v>
      </c>
      <c r="M3367">
        <f t="shared" si="104"/>
        <v>0</v>
      </c>
      <c r="N3367">
        <f t="shared" si="105"/>
        <v>9.420289855072464E-2</v>
      </c>
    </row>
    <row r="3368" spans="1:14" x14ac:dyDescent="0.2">
      <c r="A3368" s="96">
        <v>460033</v>
      </c>
      <c r="B3368" s="97" t="s">
        <v>3402</v>
      </c>
      <c r="C3368" s="97" t="s">
        <v>726</v>
      </c>
      <c r="D3368" s="96" t="s">
        <v>3423</v>
      </c>
      <c r="E3368" s="98">
        <v>0</v>
      </c>
      <c r="F3368" s="99">
        <v>0</v>
      </c>
      <c r="G3368" s="98">
        <v>0</v>
      </c>
      <c r="H3368" s="98">
        <v>421</v>
      </c>
      <c r="I3368" s="99">
        <v>25</v>
      </c>
      <c r="J3368" s="98">
        <v>446</v>
      </c>
      <c r="K3368" s="100">
        <v>0</v>
      </c>
      <c r="M3368" t="e">
        <f t="shared" si="104"/>
        <v>#DIV/0!</v>
      </c>
      <c r="N3368">
        <f t="shared" si="105"/>
        <v>5.6053811659192827E-2</v>
      </c>
    </row>
    <row r="3369" spans="1:14" x14ac:dyDescent="0.2">
      <c r="A3369" s="96">
        <v>460035</v>
      </c>
      <c r="B3369" s="97" t="s">
        <v>3402</v>
      </c>
      <c r="C3369" s="97" t="s">
        <v>726</v>
      </c>
      <c r="D3369" s="96" t="s">
        <v>3424</v>
      </c>
      <c r="E3369" s="98">
        <v>17</v>
      </c>
      <c r="F3369" s="99">
        <v>0</v>
      </c>
      <c r="G3369" s="98">
        <v>17</v>
      </c>
      <c r="H3369" s="98">
        <v>680</v>
      </c>
      <c r="I3369" s="99">
        <v>0</v>
      </c>
      <c r="J3369" s="98">
        <v>680</v>
      </c>
      <c r="K3369" s="100">
        <v>2.5000000000000001E-2</v>
      </c>
      <c r="M3369">
        <f t="shared" si="104"/>
        <v>0</v>
      </c>
      <c r="N3369">
        <f t="shared" si="105"/>
        <v>0</v>
      </c>
    </row>
    <row r="3370" spans="1:14" x14ac:dyDescent="0.2">
      <c r="A3370" s="96">
        <v>460039</v>
      </c>
      <c r="B3370" s="97" t="s">
        <v>3402</v>
      </c>
      <c r="C3370" s="97" t="s">
        <v>726</v>
      </c>
      <c r="D3370" s="96" t="s">
        <v>3425</v>
      </c>
      <c r="E3370" s="98">
        <v>4</v>
      </c>
      <c r="F3370" s="99">
        <v>0</v>
      </c>
      <c r="G3370" s="98">
        <v>4</v>
      </c>
      <c r="H3370" s="98">
        <v>193</v>
      </c>
      <c r="I3370" s="99">
        <v>32</v>
      </c>
      <c r="J3370" s="98">
        <v>225</v>
      </c>
      <c r="K3370" s="100">
        <v>1.7780000000000001E-2</v>
      </c>
      <c r="M3370">
        <f t="shared" si="104"/>
        <v>0</v>
      </c>
      <c r="N3370">
        <f t="shared" si="105"/>
        <v>0.14222222222222222</v>
      </c>
    </row>
    <row r="3371" spans="1:14" x14ac:dyDescent="0.2">
      <c r="A3371" s="96">
        <v>460041</v>
      </c>
      <c r="B3371" s="97" t="s">
        <v>3402</v>
      </c>
      <c r="C3371" s="97" t="s">
        <v>726</v>
      </c>
      <c r="D3371" s="96" t="s">
        <v>3426</v>
      </c>
      <c r="E3371" s="98">
        <v>81</v>
      </c>
      <c r="F3371" s="99">
        <v>0</v>
      </c>
      <c r="G3371" s="98">
        <v>81</v>
      </c>
      <c r="H3371" s="98">
        <v>4280</v>
      </c>
      <c r="I3371" s="99">
        <v>0</v>
      </c>
      <c r="J3371" s="98">
        <v>4280</v>
      </c>
      <c r="K3371" s="100">
        <v>1.8929999999999999E-2</v>
      </c>
      <c r="M3371">
        <f t="shared" si="104"/>
        <v>0</v>
      </c>
      <c r="N3371">
        <f t="shared" si="105"/>
        <v>0</v>
      </c>
    </row>
    <row r="3372" spans="1:14" x14ac:dyDescent="0.2">
      <c r="A3372" s="96">
        <v>460042</v>
      </c>
      <c r="B3372" s="97" t="s">
        <v>168</v>
      </c>
      <c r="C3372" s="97" t="s">
        <v>726</v>
      </c>
      <c r="D3372" s="96" t="s">
        <v>3427</v>
      </c>
      <c r="E3372" s="98">
        <v>154</v>
      </c>
      <c r="F3372" s="99">
        <v>0</v>
      </c>
      <c r="G3372" s="98">
        <v>154</v>
      </c>
      <c r="H3372" s="98">
        <v>5286</v>
      </c>
      <c r="I3372" s="99">
        <v>9</v>
      </c>
      <c r="J3372" s="98">
        <v>5295</v>
      </c>
      <c r="K3372" s="100">
        <v>2.9080000000000002E-2</v>
      </c>
      <c r="M3372">
        <f t="shared" si="104"/>
        <v>0</v>
      </c>
      <c r="N3372">
        <f t="shared" si="105"/>
        <v>1.6997167138810198E-3</v>
      </c>
    </row>
    <row r="3373" spans="1:14" x14ac:dyDescent="0.2">
      <c r="A3373" s="96">
        <v>460043</v>
      </c>
      <c r="B3373" s="97" t="s">
        <v>3402</v>
      </c>
      <c r="C3373" s="97" t="s">
        <v>726</v>
      </c>
      <c r="D3373" s="96" t="s">
        <v>3428</v>
      </c>
      <c r="E3373" s="98">
        <v>0</v>
      </c>
      <c r="F3373" s="99">
        <v>0</v>
      </c>
      <c r="G3373" s="98">
        <v>0</v>
      </c>
      <c r="H3373" s="98">
        <v>22</v>
      </c>
      <c r="I3373" s="99">
        <v>6</v>
      </c>
      <c r="J3373" s="98">
        <v>28</v>
      </c>
      <c r="K3373" s="100">
        <v>0</v>
      </c>
      <c r="M3373" t="e">
        <f t="shared" si="104"/>
        <v>#DIV/0!</v>
      </c>
      <c r="N3373">
        <f t="shared" si="105"/>
        <v>0.21428571428571427</v>
      </c>
    </row>
    <row r="3374" spans="1:14" x14ac:dyDescent="0.2">
      <c r="A3374" s="96">
        <v>460044</v>
      </c>
      <c r="B3374" s="97" t="s">
        <v>3402</v>
      </c>
      <c r="C3374" s="97" t="s">
        <v>726</v>
      </c>
      <c r="D3374" s="96" t="s">
        <v>3429</v>
      </c>
      <c r="E3374" s="98">
        <v>84</v>
      </c>
      <c r="F3374" s="99">
        <v>16</v>
      </c>
      <c r="G3374" s="98">
        <v>100</v>
      </c>
      <c r="H3374" s="98">
        <v>4588</v>
      </c>
      <c r="I3374" s="99">
        <v>985</v>
      </c>
      <c r="J3374" s="98">
        <v>5573</v>
      </c>
      <c r="K3374" s="100">
        <v>1.7940000000000001E-2</v>
      </c>
      <c r="M3374">
        <f t="shared" si="104"/>
        <v>0.16</v>
      </c>
      <c r="N3374">
        <f t="shared" si="105"/>
        <v>0.17674502063520545</v>
      </c>
    </row>
    <row r="3375" spans="1:14" x14ac:dyDescent="0.2">
      <c r="A3375" s="96">
        <v>460047</v>
      </c>
      <c r="B3375" s="97" t="s">
        <v>168</v>
      </c>
      <c r="C3375" s="97" t="s">
        <v>726</v>
      </c>
      <c r="D3375" s="96" t="s">
        <v>3430</v>
      </c>
      <c r="E3375" s="98">
        <v>429</v>
      </c>
      <c r="F3375" s="99">
        <v>160</v>
      </c>
      <c r="G3375" s="98">
        <v>589</v>
      </c>
      <c r="H3375" s="98">
        <v>18999</v>
      </c>
      <c r="I3375" s="99">
        <v>1557</v>
      </c>
      <c r="J3375" s="98">
        <v>20556</v>
      </c>
      <c r="K3375" s="100">
        <v>2.8649999999999998E-2</v>
      </c>
      <c r="M3375">
        <f t="shared" si="104"/>
        <v>0.27164685908319186</v>
      </c>
      <c r="N3375">
        <f t="shared" si="105"/>
        <v>7.5744308231173382E-2</v>
      </c>
    </row>
    <row r="3376" spans="1:14" x14ac:dyDescent="0.2">
      <c r="A3376" s="96">
        <v>460049</v>
      </c>
      <c r="B3376" s="97" t="s">
        <v>3402</v>
      </c>
      <c r="C3376" s="97" t="s">
        <v>726</v>
      </c>
      <c r="D3376" s="96" t="s">
        <v>3431</v>
      </c>
      <c r="E3376" s="98">
        <v>13</v>
      </c>
      <c r="F3376" s="99">
        <v>0</v>
      </c>
      <c r="G3376" s="98">
        <v>13</v>
      </c>
      <c r="H3376" s="98">
        <v>1563</v>
      </c>
      <c r="I3376" s="99">
        <v>406</v>
      </c>
      <c r="J3376" s="98">
        <v>1969</v>
      </c>
      <c r="K3376" s="100">
        <v>6.6E-3</v>
      </c>
      <c r="M3376">
        <f t="shared" si="104"/>
        <v>0</v>
      </c>
      <c r="N3376">
        <f t="shared" si="105"/>
        <v>0.20619603859827323</v>
      </c>
    </row>
    <row r="3377" spans="1:14" x14ac:dyDescent="0.2">
      <c r="A3377" s="96">
        <v>460051</v>
      </c>
      <c r="B3377" s="97" t="s">
        <v>3402</v>
      </c>
      <c r="C3377" s="97" t="s">
        <v>726</v>
      </c>
      <c r="D3377" s="96" t="s">
        <v>3432</v>
      </c>
      <c r="E3377" s="98">
        <v>158</v>
      </c>
      <c r="F3377" s="99">
        <v>3</v>
      </c>
      <c r="G3377" s="98">
        <v>161</v>
      </c>
      <c r="H3377" s="98">
        <v>5436</v>
      </c>
      <c r="I3377" s="99">
        <v>23</v>
      </c>
      <c r="J3377" s="98">
        <v>5459</v>
      </c>
      <c r="K3377" s="100">
        <v>2.9489999999999999E-2</v>
      </c>
      <c r="M3377">
        <f t="shared" si="104"/>
        <v>1.8633540372670808E-2</v>
      </c>
      <c r="N3377">
        <f t="shared" si="105"/>
        <v>4.2132258655431399E-3</v>
      </c>
    </row>
    <row r="3378" spans="1:14" x14ac:dyDescent="0.2">
      <c r="A3378" s="96">
        <v>460052</v>
      </c>
      <c r="B3378" s="97" t="s">
        <v>168</v>
      </c>
      <c r="C3378" s="97" t="s">
        <v>726</v>
      </c>
      <c r="D3378" s="96" t="s">
        <v>3433</v>
      </c>
      <c r="E3378" s="98">
        <v>79</v>
      </c>
      <c r="F3378" s="99">
        <v>0</v>
      </c>
      <c r="G3378" s="98">
        <v>79</v>
      </c>
      <c r="H3378" s="98">
        <v>4266</v>
      </c>
      <c r="I3378" s="99">
        <v>6</v>
      </c>
      <c r="J3378" s="98">
        <v>4272</v>
      </c>
      <c r="K3378" s="100">
        <v>1.8489999999999999E-2</v>
      </c>
      <c r="M3378">
        <f t="shared" si="104"/>
        <v>0</v>
      </c>
      <c r="N3378">
        <f t="shared" si="105"/>
        <v>1.4044943820224719E-3</v>
      </c>
    </row>
    <row r="3379" spans="1:14" x14ac:dyDescent="0.2">
      <c r="A3379" s="96">
        <v>460054</v>
      </c>
      <c r="B3379" s="97" t="s">
        <v>3402</v>
      </c>
      <c r="C3379" s="97" t="s">
        <v>726</v>
      </c>
      <c r="D3379" s="96" t="s">
        <v>3434</v>
      </c>
      <c r="E3379" s="98">
        <v>14</v>
      </c>
      <c r="F3379" s="99">
        <v>0</v>
      </c>
      <c r="G3379" s="98">
        <v>14</v>
      </c>
      <c r="H3379" s="98">
        <v>855</v>
      </c>
      <c r="I3379" s="99">
        <v>0</v>
      </c>
      <c r="J3379" s="98">
        <v>855</v>
      </c>
      <c r="K3379" s="100">
        <v>1.6369999999999999E-2</v>
      </c>
      <c r="M3379">
        <f t="shared" si="104"/>
        <v>0</v>
      </c>
      <c r="N3379">
        <f t="shared" si="105"/>
        <v>0</v>
      </c>
    </row>
    <row r="3380" spans="1:14" x14ac:dyDescent="0.2">
      <c r="A3380" s="96">
        <v>460055</v>
      </c>
      <c r="B3380" s="97" t="s">
        <v>3405</v>
      </c>
      <c r="C3380" s="97" t="s">
        <v>726</v>
      </c>
      <c r="D3380" s="96" t="s">
        <v>3435</v>
      </c>
      <c r="E3380" s="98">
        <v>0</v>
      </c>
      <c r="F3380" s="99">
        <v>0</v>
      </c>
      <c r="G3380" s="98">
        <v>0</v>
      </c>
      <c r="H3380" s="98">
        <v>1210</v>
      </c>
      <c r="I3380" s="99">
        <v>0</v>
      </c>
      <c r="J3380" s="98">
        <v>1210</v>
      </c>
      <c r="K3380" s="100">
        <v>0</v>
      </c>
      <c r="M3380" t="e">
        <f t="shared" si="104"/>
        <v>#DIV/0!</v>
      </c>
      <c r="N3380">
        <f t="shared" si="105"/>
        <v>0</v>
      </c>
    </row>
    <row r="3381" spans="1:14" x14ac:dyDescent="0.2">
      <c r="A3381" s="96">
        <v>470001</v>
      </c>
      <c r="B3381" s="97" t="s">
        <v>2076</v>
      </c>
      <c r="C3381" s="97" t="s">
        <v>777</v>
      </c>
      <c r="D3381" s="96" t="s">
        <v>3436</v>
      </c>
      <c r="E3381" s="98">
        <v>371</v>
      </c>
      <c r="F3381" s="99">
        <v>0</v>
      </c>
      <c r="G3381" s="98">
        <v>371</v>
      </c>
      <c r="H3381" s="98">
        <v>6280</v>
      </c>
      <c r="I3381" s="99">
        <v>0</v>
      </c>
      <c r="J3381" s="98">
        <v>6280</v>
      </c>
      <c r="K3381" s="100">
        <v>5.9080000000000001E-2</v>
      </c>
      <c r="M3381">
        <f t="shared" si="104"/>
        <v>0</v>
      </c>
      <c r="N3381">
        <f t="shared" si="105"/>
        <v>0</v>
      </c>
    </row>
    <row r="3382" spans="1:14" x14ac:dyDescent="0.2">
      <c r="A3382" s="96">
        <v>470003</v>
      </c>
      <c r="B3382" s="97" t="s">
        <v>2076</v>
      </c>
      <c r="C3382" s="97" t="s">
        <v>777</v>
      </c>
      <c r="D3382" s="96" t="s">
        <v>3437</v>
      </c>
      <c r="E3382" s="98">
        <v>3364</v>
      </c>
      <c r="F3382" s="99">
        <v>0</v>
      </c>
      <c r="G3382" s="98">
        <v>3364</v>
      </c>
      <c r="H3382" s="98">
        <v>48809</v>
      </c>
      <c r="I3382" s="99">
        <v>360</v>
      </c>
      <c r="J3382" s="98">
        <v>49169</v>
      </c>
      <c r="K3382" s="100">
        <v>6.8419999999999995E-2</v>
      </c>
      <c r="M3382">
        <f t="shared" si="104"/>
        <v>0</v>
      </c>
      <c r="N3382">
        <f t="shared" si="105"/>
        <v>7.321686428440684E-3</v>
      </c>
    </row>
    <row r="3383" spans="1:14" x14ac:dyDescent="0.2">
      <c r="A3383" s="96">
        <v>470005</v>
      </c>
      <c r="B3383" s="97" t="s">
        <v>2076</v>
      </c>
      <c r="C3383" s="97" t="s">
        <v>777</v>
      </c>
      <c r="D3383" s="96" t="s">
        <v>3438</v>
      </c>
      <c r="E3383" s="98">
        <v>1050</v>
      </c>
      <c r="F3383" s="99">
        <v>0</v>
      </c>
      <c r="G3383" s="98">
        <v>1050</v>
      </c>
      <c r="H3383" s="98">
        <v>16263</v>
      </c>
      <c r="I3383" s="99">
        <v>0</v>
      </c>
      <c r="J3383" s="98">
        <v>16263</v>
      </c>
      <c r="K3383" s="100">
        <v>6.4560000000000006E-2</v>
      </c>
      <c r="M3383">
        <f t="shared" si="104"/>
        <v>0</v>
      </c>
      <c r="N3383">
        <f t="shared" si="105"/>
        <v>0</v>
      </c>
    </row>
    <row r="3384" spans="1:14" x14ac:dyDescent="0.2">
      <c r="A3384" s="96">
        <v>470011</v>
      </c>
      <c r="B3384" s="97" t="s">
        <v>2076</v>
      </c>
      <c r="C3384" s="97" t="s">
        <v>777</v>
      </c>
      <c r="D3384" s="96" t="s">
        <v>3439</v>
      </c>
      <c r="E3384" s="98">
        <v>245</v>
      </c>
      <c r="F3384" s="99">
        <v>0</v>
      </c>
      <c r="G3384" s="98">
        <v>245</v>
      </c>
      <c r="H3384" s="98">
        <v>4780</v>
      </c>
      <c r="I3384" s="99">
        <v>30</v>
      </c>
      <c r="J3384" s="98">
        <v>4810</v>
      </c>
      <c r="K3384" s="100">
        <v>5.0939999999999999E-2</v>
      </c>
      <c r="M3384">
        <f t="shared" si="104"/>
        <v>0</v>
      </c>
      <c r="N3384">
        <f t="shared" si="105"/>
        <v>6.2370062370062374E-3</v>
      </c>
    </row>
    <row r="3385" spans="1:14" x14ac:dyDescent="0.2">
      <c r="A3385" s="96">
        <v>470012</v>
      </c>
      <c r="B3385" s="97" t="s">
        <v>2076</v>
      </c>
      <c r="C3385" s="97" t="s">
        <v>777</v>
      </c>
      <c r="D3385" s="96" t="s">
        <v>3440</v>
      </c>
      <c r="E3385" s="98">
        <v>485</v>
      </c>
      <c r="F3385" s="99">
        <v>0</v>
      </c>
      <c r="G3385" s="98">
        <v>485</v>
      </c>
      <c r="H3385" s="98">
        <v>10938</v>
      </c>
      <c r="I3385" s="99">
        <v>11</v>
      </c>
      <c r="J3385" s="98">
        <v>10949</v>
      </c>
      <c r="K3385" s="100">
        <v>4.4299999999999999E-2</v>
      </c>
      <c r="M3385">
        <f t="shared" si="104"/>
        <v>0</v>
      </c>
      <c r="N3385">
        <f t="shared" si="105"/>
        <v>1.0046579596310165E-3</v>
      </c>
    </row>
    <row r="3386" spans="1:14" x14ac:dyDescent="0.2">
      <c r="A3386" s="96">
        <v>470024</v>
      </c>
      <c r="B3386" s="97" t="s">
        <v>2076</v>
      </c>
      <c r="C3386" s="97" t="s">
        <v>777</v>
      </c>
      <c r="D3386" s="96" t="s">
        <v>3441</v>
      </c>
      <c r="E3386" s="98">
        <v>402</v>
      </c>
      <c r="F3386" s="99">
        <v>0</v>
      </c>
      <c r="G3386" s="98">
        <v>402</v>
      </c>
      <c r="H3386" s="98">
        <v>4733</v>
      </c>
      <c r="I3386" s="99">
        <v>0</v>
      </c>
      <c r="J3386" s="98">
        <v>4733</v>
      </c>
      <c r="K3386" s="100">
        <v>8.4940000000000002E-2</v>
      </c>
      <c r="M3386">
        <f t="shared" si="104"/>
        <v>0</v>
      </c>
      <c r="N3386">
        <f t="shared" si="105"/>
        <v>0</v>
      </c>
    </row>
    <row r="3387" spans="1:14" x14ac:dyDescent="0.2">
      <c r="A3387" s="96">
        <v>480001</v>
      </c>
      <c r="B3387" s="97" t="s">
        <v>2882</v>
      </c>
      <c r="C3387" s="97" t="s">
        <v>3442</v>
      </c>
      <c r="D3387" s="96" t="s">
        <v>3443</v>
      </c>
      <c r="E3387" s="98">
        <v>76</v>
      </c>
      <c r="F3387" s="99">
        <v>0</v>
      </c>
      <c r="G3387" s="98">
        <v>76</v>
      </c>
      <c r="H3387" s="98">
        <v>7893</v>
      </c>
      <c r="I3387" s="99">
        <v>0</v>
      </c>
      <c r="J3387" s="98">
        <v>7893</v>
      </c>
      <c r="K3387" s="100">
        <v>9.6299999999999997E-3</v>
      </c>
      <c r="M3387">
        <f t="shared" si="104"/>
        <v>0</v>
      </c>
      <c r="N3387">
        <f t="shared" si="105"/>
        <v>0</v>
      </c>
    </row>
    <row r="3388" spans="1:14" x14ac:dyDescent="0.2">
      <c r="A3388" s="96">
        <v>480002</v>
      </c>
      <c r="B3388" s="97" t="s">
        <v>2882</v>
      </c>
      <c r="C3388" s="97" t="s">
        <v>3442</v>
      </c>
      <c r="D3388" s="96" t="s">
        <v>3444</v>
      </c>
      <c r="E3388" s="98">
        <v>14</v>
      </c>
      <c r="F3388" s="99">
        <v>0</v>
      </c>
      <c r="G3388" s="98">
        <v>14</v>
      </c>
      <c r="H3388" s="98">
        <v>7439</v>
      </c>
      <c r="I3388" s="99">
        <v>0</v>
      </c>
      <c r="J3388" s="98">
        <v>7439</v>
      </c>
      <c r="K3388" s="100">
        <v>1.8799999999999999E-3</v>
      </c>
      <c r="M3388">
        <f t="shared" si="104"/>
        <v>0</v>
      </c>
      <c r="N3388">
        <f t="shared" si="105"/>
        <v>0</v>
      </c>
    </row>
    <row r="3389" spans="1:14" x14ac:dyDescent="0.2">
      <c r="A3389" s="96">
        <v>490001</v>
      </c>
      <c r="B3389" s="97" t="s">
        <v>3445</v>
      </c>
      <c r="C3389" s="97" t="s">
        <v>812</v>
      </c>
      <c r="D3389" s="96" t="s">
        <v>3446</v>
      </c>
      <c r="E3389" s="98">
        <v>927</v>
      </c>
      <c r="F3389" s="99">
        <v>2</v>
      </c>
      <c r="G3389" s="98">
        <v>929</v>
      </c>
      <c r="H3389" s="98">
        <v>6638</v>
      </c>
      <c r="I3389" s="99">
        <v>851</v>
      </c>
      <c r="J3389" s="98">
        <v>7489</v>
      </c>
      <c r="K3389" s="100">
        <v>0.12404999999999999</v>
      </c>
      <c r="M3389">
        <f t="shared" si="104"/>
        <v>2.1528525296017221E-3</v>
      </c>
      <c r="N3389">
        <f t="shared" si="105"/>
        <v>0.1136333288823608</v>
      </c>
    </row>
    <row r="3390" spans="1:14" x14ac:dyDescent="0.2">
      <c r="A3390" s="96">
        <v>490002</v>
      </c>
      <c r="B3390" s="97" t="s">
        <v>168</v>
      </c>
      <c r="C3390" s="97" t="s">
        <v>812</v>
      </c>
      <c r="D3390" s="96" t="s">
        <v>3447</v>
      </c>
      <c r="E3390" s="98">
        <v>1133</v>
      </c>
      <c r="F3390" s="99">
        <v>0</v>
      </c>
      <c r="G3390" s="98">
        <v>1133</v>
      </c>
      <c r="H3390" s="98">
        <v>6206</v>
      </c>
      <c r="I3390" s="99">
        <v>0</v>
      </c>
      <c r="J3390" s="98">
        <v>6206</v>
      </c>
      <c r="K3390" s="100">
        <v>0.18257000000000001</v>
      </c>
      <c r="M3390">
        <f t="shared" si="104"/>
        <v>0</v>
      </c>
      <c r="N3390">
        <f t="shared" si="105"/>
        <v>0</v>
      </c>
    </row>
    <row r="3391" spans="1:14" x14ac:dyDescent="0.2">
      <c r="A3391" s="96">
        <v>490004</v>
      </c>
      <c r="B3391" s="97" t="s">
        <v>3445</v>
      </c>
      <c r="C3391" s="97" t="s">
        <v>812</v>
      </c>
      <c r="D3391" s="96" t="s">
        <v>3448</v>
      </c>
      <c r="E3391" s="98">
        <v>1852</v>
      </c>
      <c r="F3391" s="99">
        <v>0</v>
      </c>
      <c r="G3391" s="98">
        <v>1852</v>
      </c>
      <c r="H3391" s="98">
        <v>28031</v>
      </c>
      <c r="I3391" s="99">
        <v>0</v>
      </c>
      <c r="J3391" s="98">
        <v>28031</v>
      </c>
      <c r="K3391" s="100">
        <v>6.6070000000000004E-2</v>
      </c>
      <c r="M3391">
        <f t="shared" si="104"/>
        <v>0</v>
      </c>
      <c r="N3391">
        <f t="shared" si="105"/>
        <v>0</v>
      </c>
    </row>
    <row r="3392" spans="1:14" x14ac:dyDescent="0.2">
      <c r="A3392" s="96">
        <v>490005</v>
      </c>
      <c r="B3392" s="97" t="s">
        <v>3445</v>
      </c>
      <c r="C3392" s="97" t="s">
        <v>812</v>
      </c>
      <c r="D3392" s="96" t="s">
        <v>3449</v>
      </c>
      <c r="E3392" s="98">
        <v>2990</v>
      </c>
      <c r="F3392" s="99">
        <v>17</v>
      </c>
      <c r="G3392" s="98">
        <v>3007</v>
      </c>
      <c r="H3392" s="98">
        <v>49226</v>
      </c>
      <c r="I3392" s="99">
        <v>1893</v>
      </c>
      <c r="J3392" s="98">
        <v>51119</v>
      </c>
      <c r="K3392" s="100">
        <v>5.8819999999999997E-2</v>
      </c>
      <c r="M3392">
        <f t="shared" si="104"/>
        <v>5.6534752244762222E-3</v>
      </c>
      <c r="N3392">
        <f t="shared" si="105"/>
        <v>3.7031240830219685E-2</v>
      </c>
    </row>
    <row r="3393" spans="1:14" x14ac:dyDescent="0.2">
      <c r="A3393" s="96">
        <v>490007</v>
      </c>
      <c r="B3393" s="97" t="s">
        <v>3445</v>
      </c>
      <c r="C3393" s="97" t="s">
        <v>812</v>
      </c>
      <c r="D3393" s="96" t="s">
        <v>3450</v>
      </c>
      <c r="E3393" s="98">
        <v>5748</v>
      </c>
      <c r="F3393" s="99">
        <v>405</v>
      </c>
      <c r="G3393" s="98">
        <v>6153</v>
      </c>
      <c r="H3393" s="98">
        <v>55778</v>
      </c>
      <c r="I3393" s="99">
        <v>3632</v>
      </c>
      <c r="J3393" s="98">
        <v>59410</v>
      </c>
      <c r="K3393" s="100">
        <v>0.10357</v>
      </c>
      <c r="M3393">
        <f t="shared" si="104"/>
        <v>6.5821550463188688E-2</v>
      </c>
      <c r="N3393">
        <f t="shared" si="105"/>
        <v>6.1134489143241877E-2</v>
      </c>
    </row>
    <row r="3394" spans="1:14" x14ac:dyDescent="0.2">
      <c r="A3394" s="96">
        <v>490009</v>
      </c>
      <c r="B3394" s="97" t="s">
        <v>3445</v>
      </c>
      <c r="C3394" s="97" t="s">
        <v>812</v>
      </c>
      <c r="D3394" s="96" t="s">
        <v>3451</v>
      </c>
      <c r="E3394" s="98">
        <v>5026</v>
      </c>
      <c r="F3394" s="99">
        <v>44</v>
      </c>
      <c r="G3394" s="98">
        <v>5070</v>
      </c>
      <c r="H3394" s="98">
        <v>62423</v>
      </c>
      <c r="I3394" s="99">
        <v>3430</v>
      </c>
      <c r="J3394" s="98">
        <v>65853</v>
      </c>
      <c r="K3394" s="100">
        <v>7.6990000000000003E-2</v>
      </c>
      <c r="M3394">
        <f t="shared" si="104"/>
        <v>8.6785009861932941E-3</v>
      </c>
      <c r="N3394">
        <f t="shared" si="105"/>
        <v>5.2085706042245605E-2</v>
      </c>
    </row>
    <row r="3395" spans="1:14" x14ac:dyDescent="0.2">
      <c r="A3395" s="96">
        <v>490011</v>
      </c>
      <c r="B3395" s="97" t="s">
        <v>3445</v>
      </c>
      <c r="C3395" s="97" t="s">
        <v>812</v>
      </c>
      <c r="D3395" s="96" t="s">
        <v>3452</v>
      </c>
      <c r="E3395" s="98">
        <v>1461</v>
      </c>
      <c r="F3395" s="99">
        <v>96</v>
      </c>
      <c r="G3395" s="98">
        <v>1557</v>
      </c>
      <c r="H3395" s="98">
        <v>15513</v>
      </c>
      <c r="I3395" s="99">
        <v>1344</v>
      </c>
      <c r="J3395" s="98">
        <v>16857</v>
      </c>
      <c r="K3395" s="100">
        <v>9.2369999999999994E-2</v>
      </c>
      <c r="M3395">
        <f t="shared" si="104"/>
        <v>6.1657032755298651E-2</v>
      </c>
      <c r="N3395">
        <f t="shared" si="105"/>
        <v>7.9729489232959597E-2</v>
      </c>
    </row>
    <row r="3396" spans="1:14" x14ac:dyDescent="0.2">
      <c r="A3396" s="96">
        <v>490012</v>
      </c>
      <c r="B3396" s="97" t="s">
        <v>360</v>
      </c>
      <c r="C3396" s="97" t="s">
        <v>812</v>
      </c>
      <c r="D3396" s="96" t="s">
        <v>3453</v>
      </c>
      <c r="E3396" s="98">
        <v>1615</v>
      </c>
      <c r="F3396" s="99">
        <v>0</v>
      </c>
      <c r="G3396" s="98">
        <v>1615</v>
      </c>
      <c r="H3396" s="98">
        <v>7916</v>
      </c>
      <c r="I3396" s="99">
        <v>0</v>
      </c>
      <c r="J3396" s="98">
        <v>7916</v>
      </c>
      <c r="K3396" s="100">
        <v>0.20402000000000001</v>
      </c>
      <c r="M3396">
        <f t="shared" ref="M3396:M3459" si="106">F3396/G3396</f>
        <v>0</v>
      </c>
      <c r="N3396">
        <f t="shared" ref="N3396:N3459" si="107">I3396/J3396</f>
        <v>0</v>
      </c>
    </row>
    <row r="3397" spans="1:14" x14ac:dyDescent="0.2">
      <c r="A3397" s="96">
        <v>490013</v>
      </c>
      <c r="B3397" s="97" t="s">
        <v>3445</v>
      </c>
      <c r="C3397" s="97" t="s">
        <v>812</v>
      </c>
      <c r="D3397" s="96" t="s">
        <v>3454</v>
      </c>
      <c r="E3397" s="98">
        <v>1668</v>
      </c>
      <c r="F3397" s="99">
        <v>0</v>
      </c>
      <c r="G3397" s="98">
        <v>1668</v>
      </c>
      <c r="H3397" s="98">
        <v>12235</v>
      </c>
      <c r="I3397" s="99">
        <v>7</v>
      </c>
      <c r="J3397" s="98">
        <v>12242</v>
      </c>
      <c r="K3397" s="100">
        <v>0.13625000000000001</v>
      </c>
      <c r="M3397">
        <f t="shared" si="106"/>
        <v>0</v>
      </c>
      <c r="N3397">
        <f t="shared" si="107"/>
        <v>5.7180199313837604E-4</v>
      </c>
    </row>
    <row r="3398" spans="1:14" x14ac:dyDescent="0.2">
      <c r="A3398" s="96">
        <v>490017</v>
      </c>
      <c r="B3398" s="97" t="s">
        <v>3455</v>
      </c>
      <c r="C3398" s="97" t="s">
        <v>812</v>
      </c>
      <c r="D3398" s="96" t="s">
        <v>3456</v>
      </c>
      <c r="E3398" s="98">
        <v>2748</v>
      </c>
      <c r="F3398" s="99">
        <v>33</v>
      </c>
      <c r="G3398" s="98">
        <v>2781</v>
      </c>
      <c r="H3398" s="98">
        <v>29772</v>
      </c>
      <c r="I3398" s="99">
        <v>1047</v>
      </c>
      <c r="J3398" s="98">
        <v>30819</v>
      </c>
      <c r="K3398" s="100">
        <v>9.0240000000000001E-2</v>
      </c>
      <c r="M3398">
        <f t="shared" si="106"/>
        <v>1.1866235167206042E-2</v>
      </c>
      <c r="N3398">
        <f t="shared" si="107"/>
        <v>3.3972549401343324E-2</v>
      </c>
    </row>
    <row r="3399" spans="1:14" x14ac:dyDescent="0.2">
      <c r="A3399" s="96">
        <v>490018</v>
      </c>
      <c r="B3399" s="97" t="s">
        <v>3445</v>
      </c>
      <c r="C3399" s="97" t="s">
        <v>812</v>
      </c>
      <c r="D3399" s="96" t="s">
        <v>3457</v>
      </c>
      <c r="E3399" s="98">
        <v>1119</v>
      </c>
      <c r="F3399" s="99">
        <v>0</v>
      </c>
      <c r="G3399" s="98">
        <v>1119</v>
      </c>
      <c r="H3399" s="98">
        <v>22256</v>
      </c>
      <c r="I3399" s="99">
        <v>41</v>
      </c>
      <c r="J3399" s="98">
        <v>22297</v>
      </c>
      <c r="K3399" s="100">
        <v>5.0189999999999999E-2</v>
      </c>
      <c r="M3399">
        <f t="shared" si="106"/>
        <v>0</v>
      </c>
      <c r="N3399">
        <f t="shared" si="107"/>
        <v>1.838812396286496E-3</v>
      </c>
    </row>
    <row r="3400" spans="1:14" x14ac:dyDescent="0.2">
      <c r="A3400" s="96">
        <v>490019</v>
      </c>
      <c r="B3400" s="97" t="s">
        <v>3445</v>
      </c>
      <c r="C3400" s="97" t="s">
        <v>812</v>
      </c>
      <c r="D3400" s="96" t="s">
        <v>3458</v>
      </c>
      <c r="E3400" s="98">
        <v>796</v>
      </c>
      <c r="F3400" s="99">
        <v>37</v>
      </c>
      <c r="G3400" s="98">
        <v>833</v>
      </c>
      <c r="H3400" s="98">
        <v>8332</v>
      </c>
      <c r="I3400" s="99">
        <v>383</v>
      </c>
      <c r="J3400" s="98">
        <v>8715</v>
      </c>
      <c r="K3400" s="100">
        <v>9.5579999999999998E-2</v>
      </c>
      <c r="M3400">
        <f t="shared" si="106"/>
        <v>4.441776710684274E-2</v>
      </c>
      <c r="N3400">
        <f t="shared" si="107"/>
        <v>4.3947217441193343E-2</v>
      </c>
    </row>
    <row r="3401" spans="1:14" x14ac:dyDescent="0.2">
      <c r="A3401" s="96">
        <v>490020</v>
      </c>
      <c r="B3401" s="97" t="s">
        <v>3445</v>
      </c>
      <c r="C3401" s="97" t="s">
        <v>812</v>
      </c>
      <c r="D3401" s="96" t="s">
        <v>3459</v>
      </c>
      <c r="E3401" s="98">
        <v>1454</v>
      </c>
      <c r="F3401" s="99">
        <v>0</v>
      </c>
      <c r="G3401" s="98">
        <v>1454</v>
      </c>
      <c r="H3401" s="98">
        <v>15836</v>
      </c>
      <c r="I3401" s="99">
        <v>23</v>
      </c>
      <c r="J3401" s="98">
        <v>15859</v>
      </c>
      <c r="K3401" s="100">
        <v>9.1679999999999998E-2</v>
      </c>
      <c r="M3401">
        <f t="shared" si="106"/>
        <v>0</v>
      </c>
      <c r="N3401">
        <f t="shared" si="107"/>
        <v>1.4502805977678289E-3</v>
      </c>
    </row>
    <row r="3402" spans="1:14" x14ac:dyDescent="0.2">
      <c r="A3402" s="96">
        <v>490021</v>
      </c>
      <c r="B3402" s="97" t="s">
        <v>3455</v>
      </c>
      <c r="C3402" s="97" t="s">
        <v>812</v>
      </c>
      <c r="D3402" s="96" t="s">
        <v>3460</v>
      </c>
      <c r="E3402" s="98">
        <v>4902</v>
      </c>
      <c r="F3402" s="99">
        <v>208</v>
      </c>
      <c r="G3402" s="98">
        <v>5110</v>
      </c>
      <c r="H3402" s="98">
        <v>58362</v>
      </c>
      <c r="I3402" s="99">
        <v>4523</v>
      </c>
      <c r="J3402" s="98">
        <v>62885</v>
      </c>
      <c r="K3402" s="100">
        <v>8.1259999999999999E-2</v>
      </c>
      <c r="M3402">
        <f t="shared" si="106"/>
        <v>4.0704500978473585E-2</v>
      </c>
      <c r="N3402">
        <f t="shared" si="107"/>
        <v>7.1924942355092628E-2</v>
      </c>
    </row>
    <row r="3403" spans="1:14" x14ac:dyDescent="0.2">
      <c r="A3403" s="96">
        <v>490022</v>
      </c>
      <c r="B3403" s="97" t="s">
        <v>3455</v>
      </c>
      <c r="C3403" s="97" t="s">
        <v>812</v>
      </c>
      <c r="D3403" s="96" t="s">
        <v>3461</v>
      </c>
      <c r="E3403" s="98">
        <v>1942</v>
      </c>
      <c r="F3403" s="99">
        <v>0</v>
      </c>
      <c r="G3403" s="98">
        <v>1942</v>
      </c>
      <c r="H3403" s="98">
        <v>49273</v>
      </c>
      <c r="I3403" s="99">
        <v>0</v>
      </c>
      <c r="J3403" s="98">
        <v>49273</v>
      </c>
      <c r="K3403" s="100">
        <v>3.9410000000000001E-2</v>
      </c>
      <c r="M3403">
        <f t="shared" si="106"/>
        <v>0</v>
      </c>
      <c r="N3403">
        <f t="shared" si="107"/>
        <v>0</v>
      </c>
    </row>
    <row r="3404" spans="1:14" x14ac:dyDescent="0.2">
      <c r="A3404" s="96">
        <v>490023</v>
      </c>
      <c r="B3404" s="97" t="s">
        <v>3445</v>
      </c>
      <c r="C3404" s="97" t="s">
        <v>812</v>
      </c>
      <c r="D3404" s="96" t="s">
        <v>3462</v>
      </c>
      <c r="E3404" s="98">
        <v>403</v>
      </c>
      <c r="F3404" s="99">
        <v>0</v>
      </c>
      <c r="G3404" s="98">
        <v>403</v>
      </c>
      <c r="H3404" s="98">
        <v>11397</v>
      </c>
      <c r="I3404" s="99">
        <v>0</v>
      </c>
      <c r="J3404" s="98">
        <v>11397</v>
      </c>
      <c r="K3404" s="100">
        <v>3.5360000000000003E-2</v>
      </c>
      <c r="M3404">
        <f t="shared" si="106"/>
        <v>0</v>
      </c>
      <c r="N3404">
        <f t="shared" si="107"/>
        <v>0</v>
      </c>
    </row>
    <row r="3405" spans="1:14" x14ac:dyDescent="0.2">
      <c r="A3405" s="96">
        <v>490024</v>
      </c>
      <c r="B3405" s="97" t="s">
        <v>3445</v>
      </c>
      <c r="C3405" s="97" t="s">
        <v>812</v>
      </c>
      <c r="D3405" s="96" t="s">
        <v>3463</v>
      </c>
      <c r="E3405" s="98">
        <v>5294</v>
      </c>
      <c r="F3405" s="99">
        <v>122</v>
      </c>
      <c r="G3405" s="98">
        <v>5416</v>
      </c>
      <c r="H3405" s="98">
        <v>82988</v>
      </c>
      <c r="I3405" s="99">
        <v>5504</v>
      </c>
      <c r="J3405" s="98">
        <v>88492</v>
      </c>
      <c r="K3405" s="100">
        <v>6.1199999999999997E-2</v>
      </c>
      <c r="M3405">
        <f t="shared" si="106"/>
        <v>2.2525849335302807E-2</v>
      </c>
      <c r="N3405">
        <f t="shared" si="107"/>
        <v>6.2197712787596622E-2</v>
      </c>
    </row>
    <row r="3406" spans="1:14" x14ac:dyDescent="0.2">
      <c r="A3406" s="96">
        <v>490027</v>
      </c>
      <c r="B3406" s="97" t="s">
        <v>168</v>
      </c>
      <c r="C3406" s="97" t="s">
        <v>812</v>
      </c>
      <c r="D3406" s="96" t="s">
        <v>2195</v>
      </c>
      <c r="E3406" s="98">
        <v>609</v>
      </c>
      <c r="F3406" s="99">
        <v>0</v>
      </c>
      <c r="G3406" s="98">
        <v>609</v>
      </c>
      <c r="H3406" s="98">
        <v>4936</v>
      </c>
      <c r="I3406" s="99">
        <v>0</v>
      </c>
      <c r="J3406" s="98">
        <v>4936</v>
      </c>
      <c r="K3406" s="100">
        <v>0.12338</v>
      </c>
      <c r="M3406">
        <f t="shared" si="106"/>
        <v>0</v>
      </c>
      <c r="N3406">
        <f t="shared" si="107"/>
        <v>0</v>
      </c>
    </row>
    <row r="3407" spans="1:14" x14ac:dyDescent="0.2">
      <c r="A3407" s="96">
        <v>490032</v>
      </c>
      <c r="B3407" s="97" t="s">
        <v>3445</v>
      </c>
      <c r="C3407" s="97" t="s">
        <v>812</v>
      </c>
      <c r="D3407" s="96" t="s">
        <v>3464</v>
      </c>
      <c r="E3407" s="98">
        <v>5694</v>
      </c>
      <c r="F3407" s="99">
        <v>344</v>
      </c>
      <c r="G3407" s="98">
        <v>6038</v>
      </c>
      <c r="H3407" s="98">
        <v>40857</v>
      </c>
      <c r="I3407" s="99">
        <v>3709</v>
      </c>
      <c r="J3407" s="98">
        <v>44566</v>
      </c>
      <c r="K3407" s="100">
        <v>0.13547999999999999</v>
      </c>
      <c r="M3407">
        <f t="shared" si="106"/>
        <v>5.6972507452798943E-2</v>
      </c>
      <c r="N3407">
        <f t="shared" si="107"/>
        <v>8.3224879953327655E-2</v>
      </c>
    </row>
    <row r="3408" spans="1:14" x14ac:dyDescent="0.2">
      <c r="A3408" s="96">
        <v>490033</v>
      </c>
      <c r="B3408" s="97" t="s">
        <v>3445</v>
      </c>
      <c r="C3408" s="97" t="s">
        <v>812</v>
      </c>
      <c r="D3408" s="96" t="s">
        <v>3465</v>
      </c>
      <c r="E3408" s="98">
        <v>292</v>
      </c>
      <c r="F3408" s="99">
        <v>0</v>
      </c>
      <c r="G3408" s="98">
        <v>292</v>
      </c>
      <c r="H3408" s="98">
        <v>4505</v>
      </c>
      <c r="I3408" s="99">
        <v>13</v>
      </c>
      <c r="J3408" s="98">
        <v>4518</v>
      </c>
      <c r="K3408" s="100">
        <v>6.4630000000000007E-2</v>
      </c>
      <c r="M3408">
        <f t="shared" si="106"/>
        <v>0</v>
      </c>
      <c r="N3408">
        <f t="shared" si="107"/>
        <v>2.877379371403276E-3</v>
      </c>
    </row>
    <row r="3409" spans="1:14" x14ac:dyDescent="0.2">
      <c r="A3409" s="96">
        <v>490037</v>
      </c>
      <c r="B3409" s="97" t="s">
        <v>3445</v>
      </c>
      <c r="C3409" s="97" t="s">
        <v>812</v>
      </c>
      <c r="D3409" s="96" t="s">
        <v>2123</v>
      </c>
      <c r="E3409" s="98">
        <v>1611</v>
      </c>
      <c r="F3409" s="99">
        <v>0</v>
      </c>
      <c r="G3409" s="98">
        <v>1611</v>
      </c>
      <c r="H3409" s="98">
        <v>10341</v>
      </c>
      <c r="I3409" s="99">
        <v>0</v>
      </c>
      <c r="J3409" s="98">
        <v>10341</v>
      </c>
      <c r="K3409" s="100">
        <v>0.15579000000000001</v>
      </c>
      <c r="M3409">
        <f t="shared" si="106"/>
        <v>0</v>
      </c>
      <c r="N3409">
        <f t="shared" si="107"/>
        <v>0</v>
      </c>
    </row>
    <row r="3410" spans="1:14" x14ac:dyDescent="0.2">
      <c r="A3410" s="96">
        <v>490038</v>
      </c>
      <c r="B3410" s="97" t="s">
        <v>3445</v>
      </c>
      <c r="C3410" s="97" t="s">
        <v>812</v>
      </c>
      <c r="D3410" s="96" t="s">
        <v>3466</v>
      </c>
      <c r="E3410" s="98">
        <v>470</v>
      </c>
      <c r="F3410" s="99">
        <v>0</v>
      </c>
      <c r="G3410" s="98">
        <v>470</v>
      </c>
      <c r="H3410" s="98">
        <v>5688</v>
      </c>
      <c r="I3410" s="99">
        <v>92</v>
      </c>
      <c r="J3410" s="98">
        <v>5780</v>
      </c>
      <c r="K3410" s="100">
        <v>8.1309999999999993E-2</v>
      </c>
      <c r="M3410">
        <f t="shared" si="106"/>
        <v>0</v>
      </c>
      <c r="N3410">
        <f t="shared" si="107"/>
        <v>1.5916955017301039E-2</v>
      </c>
    </row>
    <row r="3411" spans="1:14" x14ac:dyDescent="0.2">
      <c r="A3411" s="96">
        <v>490040</v>
      </c>
      <c r="B3411" s="97" t="s">
        <v>3445</v>
      </c>
      <c r="C3411" s="97" t="s">
        <v>812</v>
      </c>
      <c r="D3411" s="96" t="s">
        <v>3467</v>
      </c>
      <c r="E3411" s="98">
        <v>3263</v>
      </c>
      <c r="F3411" s="99">
        <v>0</v>
      </c>
      <c r="G3411" s="98">
        <v>3263</v>
      </c>
      <c r="H3411" s="98">
        <v>35105</v>
      </c>
      <c r="I3411" s="99">
        <v>0</v>
      </c>
      <c r="J3411" s="98">
        <v>35105</v>
      </c>
      <c r="K3411" s="100">
        <v>9.2950000000000005E-2</v>
      </c>
      <c r="M3411">
        <f t="shared" si="106"/>
        <v>0</v>
      </c>
      <c r="N3411">
        <f t="shared" si="107"/>
        <v>0</v>
      </c>
    </row>
    <row r="3412" spans="1:14" x14ac:dyDescent="0.2">
      <c r="A3412" s="96">
        <v>490041</v>
      </c>
      <c r="B3412" s="97" t="s">
        <v>3445</v>
      </c>
      <c r="C3412" s="97" t="s">
        <v>812</v>
      </c>
      <c r="D3412" s="96" t="s">
        <v>3468</v>
      </c>
      <c r="E3412" s="98">
        <v>549</v>
      </c>
      <c r="F3412" s="99">
        <v>0</v>
      </c>
      <c r="G3412" s="98">
        <v>549</v>
      </c>
      <c r="H3412" s="98">
        <v>12227</v>
      </c>
      <c r="I3412" s="99">
        <v>0</v>
      </c>
      <c r="J3412" s="98">
        <v>12227</v>
      </c>
      <c r="K3412" s="100">
        <v>4.4900000000000002E-2</v>
      </c>
      <c r="M3412">
        <f t="shared" si="106"/>
        <v>0</v>
      </c>
      <c r="N3412">
        <f t="shared" si="107"/>
        <v>0</v>
      </c>
    </row>
    <row r="3413" spans="1:14" x14ac:dyDescent="0.2">
      <c r="A3413" s="96">
        <v>490042</v>
      </c>
      <c r="B3413" s="97" t="s">
        <v>3445</v>
      </c>
      <c r="C3413" s="97" t="s">
        <v>812</v>
      </c>
      <c r="D3413" s="96" t="s">
        <v>3469</v>
      </c>
      <c r="E3413" s="98">
        <v>928</v>
      </c>
      <c r="F3413" s="99">
        <v>0</v>
      </c>
      <c r="G3413" s="98">
        <v>928</v>
      </c>
      <c r="H3413" s="98">
        <v>12765</v>
      </c>
      <c r="I3413" s="99">
        <v>0</v>
      </c>
      <c r="J3413" s="98">
        <v>12765</v>
      </c>
      <c r="K3413" s="100">
        <v>7.2700000000000001E-2</v>
      </c>
      <c r="M3413">
        <f t="shared" si="106"/>
        <v>0</v>
      </c>
      <c r="N3413">
        <f t="shared" si="107"/>
        <v>0</v>
      </c>
    </row>
    <row r="3414" spans="1:14" x14ac:dyDescent="0.2">
      <c r="A3414" s="96">
        <v>490043</v>
      </c>
      <c r="B3414" s="97" t="s">
        <v>3445</v>
      </c>
      <c r="C3414" s="97" t="s">
        <v>812</v>
      </c>
      <c r="D3414" s="96" t="s">
        <v>3470</v>
      </c>
      <c r="E3414" s="98">
        <v>953</v>
      </c>
      <c r="F3414" s="99">
        <v>0</v>
      </c>
      <c r="G3414" s="98">
        <v>953</v>
      </c>
      <c r="H3414" s="98">
        <v>16021</v>
      </c>
      <c r="I3414" s="99">
        <v>0</v>
      </c>
      <c r="J3414" s="98">
        <v>16021</v>
      </c>
      <c r="K3414" s="100">
        <v>5.9479999999999998E-2</v>
      </c>
      <c r="M3414">
        <f t="shared" si="106"/>
        <v>0</v>
      </c>
      <c r="N3414">
        <f t="shared" si="107"/>
        <v>0</v>
      </c>
    </row>
    <row r="3415" spans="1:14" x14ac:dyDescent="0.2">
      <c r="A3415" s="96">
        <v>490044</v>
      </c>
      <c r="B3415" s="97" t="s">
        <v>3445</v>
      </c>
      <c r="C3415" s="97" t="s">
        <v>812</v>
      </c>
      <c r="D3415" s="96" t="s">
        <v>3471</v>
      </c>
      <c r="E3415" s="98">
        <v>1755</v>
      </c>
      <c r="F3415" s="99">
        <v>0</v>
      </c>
      <c r="G3415" s="98">
        <v>1755</v>
      </c>
      <c r="H3415" s="98">
        <v>19083</v>
      </c>
      <c r="I3415" s="99">
        <v>45</v>
      </c>
      <c r="J3415" s="98">
        <v>19128</v>
      </c>
      <c r="K3415" s="100">
        <v>9.1749999999999998E-2</v>
      </c>
      <c r="M3415">
        <f t="shared" si="106"/>
        <v>0</v>
      </c>
      <c r="N3415">
        <f t="shared" si="107"/>
        <v>2.3525721455457966E-3</v>
      </c>
    </row>
    <row r="3416" spans="1:14" x14ac:dyDescent="0.2">
      <c r="A3416" s="96">
        <v>490045</v>
      </c>
      <c r="B3416" s="97" t="s">
        <v>3445</v>
      </c>
      <c r="C3416" s="97" t="s">
        <v>812</v>
      </c>
      <c r="D3416" s="96" t="s">
        <v>3472</v>
      </c>
      <c r="E3416" s="98">
        <v>746</v>
      </c>
      <c r="F3416" s="99">
        <v>0</v>
      </c>
      <c r="G3416" s="98">
        <v>746</v>
      </c>
      <c r="H3416" s="98">
        <v>13032</v>
      </c>
      <c r="I3416" s="99">
        <v>0</v>
      </c>
      <c r="J3416" s="98">
        <v>13032</v>
      </c>
      <c r="K3416" s="100">
        <v>5.7239999999999999E-2</v>
      </c>
      <c r="M3416">
        <f t="shared" si="106"/>
        <v>0</v>
      </c>
      <c r="N3416">
        <f t="shared" si="107"/>
        <v>0</v>
      </c>
    </row>
    <row r="3417" spans="1:14" x14ac:dyDescent="0.2">
      <c r="A3417" s="96">
        <v>490046</v>
      </c>
      <c r="B3417" s="97" t="s">
        <v>3445</v>
      </c>
      <c r="C3417" s="97" t="s">
        <v>812</v>
      </c>
      <c r="D3417" s="96" t="s">
        <v>3473</v>
      </c>
      <c r="E3417" s="98">
        <v>1895</v>
      </c>
      <c r="F3417" s="99">
        <v>138</v>
      </c>
      <c r="G3417" s="98">
        <v>2033</v>
      </c>
      <c r="H3417" s="98">
        <v>35643</v>
      </c>
      <c r="I3417" s="99">
        <v>1814</v>
      </c>
      <c r="J3417" s="98">
        <v>37457</v>
      </c>
      <c r="K3417" s="100">
        <v>5.4280000000000002E-2</v>
      </c>
      <c r="M3417">
        <f t="shared" si="106"/>
        <v>6.7879980324643388E-2</v>
      </c>
      <c r="N3417">
        <f t="shared" si="107"/>
        <v>4.8428865098646447E-2</v>
      </c>
    </row>
    <row r="3418" spans="1:14" x14ac:dyDescent="0.2">
      <c r="A3418" s="96">
        <v>490048</v>
      </c>
      <c r="B3418" s="97" t="s">
        <v>3445</v>
      </c>
      <c r="C3418" s="97" t="s">
        <v>812</v>
      </c>
      <c r="D3418" s="96" t="s">
        <v>3474</v>
      </c>
      <c r="E3418" s="98">
        <v>1568</v>
      </c>
      <c r="F3418" s="99">
        <v>0</v>
      </c>
      <c r="G3418" s="98">
        <v>1568</v>
      </c>
      <c r="H3418" s="98">
        <v>32994</v>
      </c>
      <c r="I3418" s="99">
        <v>38</v>
      </c>
      <c r="J3418" s="98">
        <v>33032</v>
      </c>
      <c r="K3418" s="100">
        <v>4.7469999999999998E-2</v>
      </c>
      <c r="M3418">
        <f t="shared" si="106"/>
        <v>0</v>
      </c>
      <c r="N3418">
        <f t="shared" si="107"/>
        <v>1.1503996124969727E-3</v>
      </c>
    </row>
    <row r="3419" spans="1:14" x14ac:dyDescent="0.2">
      <c r="A3419" s="96">
        <v>490050</v>
      </c>
      <c r="B3419" s="97" t="s">
        <v>3455</v>
      </c>
      <c r="C3419" s="97" t="s">
        <v>812</v>
      </c>
      <c r="D3419" s="96" t="s">
        <v>3475</v>
      </c>
      <c r="E3419" s="98">
        <v>2148</v>
      </c>
      <c r="F3419" s="99">
        <v>18</v>
      </c>
      <c r="G3419" s="98">
        <v>2166</v>
      </c>
      <c r="H3419" s="98">
        <v>34041</v>
      </c>
      <c r="I3419" s="99">
        <v>202</v>
      </c>
      <c r="J3419" s="98">
        <v>34243</v>
      </c>
      <c r="K3419" s="100">
        <v>6.3250000000000001E-2</v>
      </c>
      <c r="M3419">
        <f t="shared" si="106"/>
        <v>8.3102493074792248E-3</v>
      </c>
      <c r="N3419">
        <f t="shared" si="107"/>
        <v>5.8990158572554971E-3</v>
      </c>
    </row>
    <row r="3420" spans="1:14" x14ac:dyDescent="0.2">
      <c r="A3420" s="96">
        <v>490052</v>
      </c>
      <c r="B3420" s="97" t="s">
        <v>3445</v>
      </c>
      <c r="C3420" s="97" t="s">
        <v>812</v>
      </c>
      <c r="D3420" s="96" t="s">
        <v>3476</v>
      </c>
      <c r="E3420" s="98">
        <v>1990</v>
      </c>
      <c r="F3420" s="99">
        <v>181</v>
      </c>
      <c r="G3420" s="98">
        <v>2171</v>
      </c>
      <c r="H3420" s="98">
        <v>31756</v>
      </c>
      <c r="I3420" s="99">
        <v>2393</v>
      </c>
      <c r="J3420" s="98">
        <v>34149</v>
      </c>
      <c r="K3420" s="100">
        <v>6.3570000000000002E-2</v>
      </c>
      <c r="M3420">
        <f t="shared" si="106"/>
        <v>8.337171810225702E-2</v>
      </c>
      <c r="N3420">
        <f t="shared" si="107"/>
        <v>7.007525842630824E-2</v>
      </c>
    </row>
    <row r="3421" spans="1:14" x14ac:dyDescent="0.2">
      <c r="A3421" s="96">
        <v>490053</v>
      </c>
      <c r="B3421" s="97" t="s">
        <v>3445</v>
      </c>
      <c r="C3421" s="97" t="s">
        <v>812</v>
      </c>
      <c r="D3421" s="96" t="s">
        <v>2430</v>
      </c>
      <c r="E3421" s="98">
        <v>1254</v>
      </c>
      <c r="F3421" s="99">
        <v>0</v>
      </c>
      <c r="G3421" s="98">
        <v>1254</v>
      </c>
      <c r="H3421" s="98">
        <v>10872</v>
      </c>
      <c r="I3421" s="99">
        <v>0</v>
      </c>
      <c r="J3421" s="98">
        <v>10872</v>
      </c>
      <c r="K3421" s="100">
        <v>0.11534</v>
      </c>
      <c r="M3421">
        <f t="shared" si="106"/>
        <v>0</v>
      </c>
      <c r="N3421">
        <f t="shared" si="107"/>
        <v>0</v>
      </c>
    </row>
    <row r="3422" spans="1:14" x14ac:dyDescent="0.2">
      <c r="A3422" s="96">
        <v>490057</v>
      </c>
      <c r="B3422" s="97" t="s">
        <v>3455</v>
      </c>
      <c r="C3422" s="97" t="s">
        <v>812</v>
      </c>
      <c r="D3422" s="96" t="s">
        <v>3477</v>
      </c>
      <c r="E3422" s="98">
        <v>1454</v>
      </c>
      <c r="F3422" s="99">
        <v>8</v>
      </c>
      <c r="G3422" s="98">
        <v>1462</v>
      </c>
      <c r="H3422" s="98">
        <v>40303</v>
      </c>
      <c r="I3422" s="99">
        <v>1814</v>
      </c>
      <c r="J3422" s="98">
        <v>42117</v>
      </c>
      <c r="K3422" s="100">
        <v>3.4709999999999998E-2</v>
      </c>
      <c r="M3422">
        <f t="shared" si="106"/>
        <v>5.4719562243502051E-3</v>
      </c>
      <c r="N3422">
        <f t="shared" si="107"/>
        <v>4.3070494099769686E-2</v>
      </c>
    </row>
    <row r="3423" spans="1:14" x14ac:dyDescent="0.2">
      <c r="A3423" s="96">
        <v>490059</v>
      </c>
      <c r="B3423" s="97" t="s">
        <v>3445</v>
      </c>
      <c r="C3423" s="97" t="s">
        <v>812</v>
      </c>
      <c r="D3423" s="96" t="s">
        <v>3478</v>
      </c>
      <c r="E3423" s="98">
        <v>1912</v>
      </c>
      <c r="F3423" s="99">
        <v>9</v>
      </c>
      <c r="G3423" s="98">
        <v>1921</v>
      </c>
      <c r="H3423" s="98">
        <v>37458</v>
      </c>
      <c r="I3423" s="99">
        <v>729</v>
      </c>
      <c r="J3423" s="98">
        <v>38187</v>
      </c>
      <c r="K3423" s="100">
        <v>5.0310000000000001E-2</v>
      </c>
      <c r="M3423">
        <f t="shared" si="106"/>
        <v>4.6850598646538261E-3</v>
      </c>
      <c r="N3423">
        <f t="shared" si="107"/>
        <v>1.9090266320999295E-2</v>
      </c>
    </row>
    <row r="3424" spans="1:14" x14ac:dyDescent="0.2">
      <c r="A3424" s="96">
        <v>490060</v>
      </c>
      <c r="B3424" s="97" t="s">
        <v>3445</v>
      </c>
      <c r="C3424" s="97" t="s">
        <v>812</v>
      </c>
      <c r="D3424" s="96" t="s">
        <v>3479</v>
      </c>
      <c r="E3424" s="98">
        <v>1357</v>
      </c>
      <c r="F3424" s="99">
        <v>0</v>
      </c>
      <c r="G3424" s="98">
        <v>1357</v>
      </c>
      <c r="H3424" s="98">
        <v>13009</v>
      </c>
      <c r="I3424" s="99">
        <v>0</v>
      </c>
      <c r="J3424" s="98">
        <v>13009</v>
      </c>
      <c r="K3424" s="100">
        <v>0.10431</v>
      </c>
      <c r="M3424">
        <f t="shared" si="106"/>
        <v>0</v>
      </c>
      <c r="N3424">
        <f t="shared" si="107"/>
        <v>0</v>
      </c>
    </row>
    <row r="3425" spans="1:14" x14ac:dyDescent="0.2">
      <c r="A3425" s="96">
        <v>490063</v>
      </c>
      <c r="B3425" s="97" t="s">
        <v>3445</v>
      </c>
      <c r="C3425" s="97" t="s">
        <v>812</v>
      </c>
      <c r="D3425" s="96" t="s">
        <v>3480</v>
      </c>
      <c r="E3425" s="98">
        <v>4655</v>
      </c>
      <c r="F3425" s="99">
        <v>0</v>
      </c>
      <c r="G3425" s="98">
        <v>4655</v>
      </c>
      <c r="H3425" s="98">
        <v>79875</v>
      </c>
      <c r="I3425" s="99">
        <v>493</v>
      </c>
      <c r="J3425" s="98">
        <v>80368</v>
      </c>
      <c r="K3425" s="100">
        <v>5.7919999999999999E-2</v>
      </c>
      <c r="M3425">
        <f t="shared" si="106"/>
        <v>0</v>
      </c>
      <c r="N3425">
        <f t="shared" si="107"/>
        <v>6.1342823014134979E-3</v>
      </c>
    </row>
    <row r="3426" spans="1:14" x14ac:dyDescent="0.2">
      <c r="A3426" s="96">
        <v>490066</v>
      </c>
      <c r="B3426" s="97" t="s">
        <v>3455</v>
      </c>
      <c r="C3426" s="97" t="s">
        <v>812</v>
      </c>
      <c r="D3426" s="96" t="s">
        <v>3481</v>
      </c>
      <c r="E3426" s="98">
        <v>436</v>
      </c>
      <c r="F3426" s="99">
        <v>14</v>
      </c>
      <c r="G3426" s="98">
        <v>450</v>
      </c>
      <c r="H3426" s="98">
        <v>18055</v>
      </c>
      <c r="I3426" s="99">
        <v>936</v>
      </c>
      <c r="J3426" s="98">
        <v>18991</v>
      </c>
      <c r="K3426" s="100">
        <v>2.3699999999999999E-2</v>
      </c>
      <c r="M3426">
        <f t="shared" si="106"/>
        <v>3.111111111111111E-2</v>
      </c>
      <c r="N3426">
        <f t="shared" si="107"/>
        <v>4.928650413353694E-2</v>
      </c>
    </row>
    <row r="3427" spans="1:14" x14ac:dyDescent="0.2">
      <c r="A3427" s="96">
        <v>490067</v>
      </c>
      <c r="B3427" s="97" t="s">
        <v>168</v>
      </c>
      <c r="C3427" s="97" t="s">
        <v>812</v>
      </c>
      <c r="D3427" s="96" t="s">
        <v>3482</v>
      </c>
      <c r="E3427" s="98">
        <v>3788</v>
      </c>
      <c r="F3427" s="99">
        <v>166</v>
      </c>
      <c r="G3427" s="98">
        <v>3954</v>
      </c>
      <c r="H3427" s="98">
        <v>29358</v>
      </c>
      <c r="I3427" s="99">
        <v>1938</v>
      </c>
      <c r="J3427" s="98">
        <v>31296</v>
      </c>
      <c r="K3427" s="100">
        <v>0.12634000000000001</v>
      </c>
      <c r="M3427">
        <f t="shared" si="106"/>
        <v>4.1982802225594334E-2</v>
      </c>
      <c r="N3427">
        <f t="shared" si="107"/>
        <v>6.1924846625766874E-2</v>
      </c>
    </row>
    <row r="3428" spans="1:14" x14ac:dyDescent="0.2">
      <c r="A3428" s="96">
        <v>490069</v>
      </c>
      <c r="B3428" s="97" t="s">
        <v>3445</v>
      </c>
      <c r="C3428" s="97" t="s">
        <v>812</v>
      </c>
      <c r="D3428" s="96" t="s">
        <v>3483</v>
      </c>
      <c r="E3428" s="98">
        <v>1142</v>
      </c>
      <c r="F3428" s="99">
        <v>0</v>
      </c>
      <c r="G3428" s="98">
        <v>1142</v>
      </c>
      <c r="H3428" s="98">
        <v>33063</v>
      </c>
      <c r="I3428" s="99">
        <v>4</v>
      </c>
      <c r="J3428" s="98">
        <v>33067</v>
      </c>
      <c r="K3428" s="100">
        <v>3.4540000000000001E-2</v>
      </c>
      <c r="M3428">
        <f t="shared" si="106"/>
        <v>0</v>
      </c>
      <c r="N3428">
        <f t="shared" si="107"/>
        <v>1.20966522514894E-4</v>
      </c>
    </row>
    <row r="3429" spans="1:14" x14ac:dyDescent="0.2">
      <c r="A3429" s="96">
        <v>490071</v>
      </c>
      <c r="B3429" s="97" t="s">
        <v>3445</v>
      </c>
      <c r="C3429" s="97" t="s">
        <v>812</v>
      </c>
      <c r="D3429" s="96" t="s">
        <v>3484</v>
      </c>
      <c r="E3429" s="98">
        <v>1915</v>
      </c>
      <c r="F3429" s="99">
        <v>11</v>
      </c>
      <c r="G3429" s="98">
        <v>1926</v>
      </c>
      <c r="H3429" s="98">
        <v>15395</v>
      </c>
      <c r="I3429" s="99">
        <v>35</v>
      </c>
      <c r="J3429" s="98">
        <v>15430</v>
      </c>
      <c r="K3429" s="100">
        <v>0.12482</v>
      </c>
      <c r="M3429">
        <f t="shared" si="106"/>
        <v>5.711318795430945E-3</v>
      </c>
      <c r="N3429">
        <f t="shared" si="107"/>
        <v>2.2683084899546339E-3</v>
      </c>
    </row>
    <row r="3430" spans="1:14" x14ac:dyDescent="0.2">
      <c r="A3430" s="96">
        <v>490075</v>
      </c>
      <c r="B3430" s="97" t="s">
        <v>3455</v>
      </c>
      <c r="C3430" s="97" t="s">
        <v>812</v>
      </c>
      <c r="D3430" s="96" t="s">
        <v>3485</v>
      </c>
      <c r="E3430" s="98">
        <v>3170</v>
      </c>
      <c r="F3430" s="99">
        <v>3</v>
      </c>
      <c r="G3430" s="98">
        <v>3173</v>
      </c>
      <c r="H3430" s="98">
        <v>23947</v>
      </c>
      <c r="I3430" s="99">
        <v>34</v>
      </c>
      <c r="J3430" s="98">
        <v>23981</v>
      </c>
      <c r="K3430" s="100">
        <v>0.13231000000000001</v>
      </c>
      <c r="M3430">
        <f t="shared" si="106"/>
        <v>9.4547746612039078E-4</v>
      </c>
      <c r="N3430">
        <f t="shared" si="107"/>
        <v>1.4177890830240607E-3</v>
      </c>
    </row>
    <row r="3431" spans="1:14" x14ac:dyDescent="0.2">
      <c r="A3431" s="96">
        <v>490077</v>
      </c>
      <c r="B3431" s="97" t="s">
        <v>3445</v>
      </c>
      <c r="C3431" s="97" t="s">
        <v>812</v>
      </c>
      <c r="D3431" s="96" t="s">
        <v>3486</v>
      </c>
      <c r="E3431" s="98">
        <v>831</v>
      </c>
      <c r="F3431" s="99">
        <v>0</v>
      </c>
      <c r="G3431" s="98">
        <v>831</v>
      </c>
      <c r="H3431" s="98">
        <v>19122</v>
      </c>
      <c r="I3431" s="99">
        <v>0</v>
      </c>
      <c r="J3431" s="98">
        <v>19122</v>
      </c>
      <c r="K3431" s="100">
        <v>4.3459999999999999E-2</v>
      </c>
      <c r="M3431">
        <f t="shared" si="106"/>
        <v>0</v>
      </c>
      <c r="N3431">
        <f t="shared" si="107"/>
        <v>0</v>
      </c>
    </row>
    <row r="3432" spans="1:14" x14ac:dyDescent="0.2">
      <c r="A3432" s="96">
        <v>490079</v>
      </c>
      <c r="B3432" s="97" t="s">
        <v>3445</v>
      </c>
      <c r="C3432" s="97" t="s">
        <v>812</v>
      </c>
      <c r="D3432" s="96" t="s">
        <v>3487</v>
      </c>
      <c r="E3432" s="98">
        <v>1463</v>
      </c>
      <c r="F3432" s="99">
        <v>0</v>
      </c>
      <c r="G3432" s="98">
        <v>1463</v>
      </c>
      <c r="H3432" s="98">
        <v>20458</v>
      </c>
      <c r="I3432" s="99">
        <v>883</v>
      </c>
      <c r="J3432" s="98">
        <v>21341</v>
      </c>
      <c r="K3432" s="100">
        <v>6.855E-2</v>
      </c>
      <c r="M3432">
        <f t="shared" si="106"/>
        <v>0</v>
      </c>
      <c r="N3432">
        <f t="shared" si="107"/>
        <v>4.1375755587835621E-2</v>
      </c>
    </row>
    <row r="3433" spans="1:14" x14ac:dyDescent="0.2">
      <c r="A3433" s="96">
        <v>490084</v>
      </c>
      <c r="B3433" s="97" t="s">
        <v>3445</v>
      </c>
      <c r="C3433" s="97" t="s">
        <v>812</v>
      </c>
      <c r="D3433" s="96" t="s">
        <v>3488</v>
      </c>
      <c r="E3433" s="98">
        <v>340</v>
      </c>
      <c r="F3433" s="99">
        <v>0</v>
      </c>
      <c r="G3433" s="98">
        <v>340</v>
      </c>
      <c r="H3433" s="98">
        <v>4187</v>
      </c>
      <c r="I3433" s="99">
        <v>0</v>
      </c>
      <c r="J3433" s="98">
        <v>4187</v>
      </c>
      <c r="K3433" s="100">
        <v>8.1199999999999994E-2</v>
      </c>
      <c r="M3433">
        <f t="shared" si="106"/>
        <v>0</v>
      </c>
      <c r="N3433">
        <f t="shared" si="107"/>
        <v>0</v>
      </c>
    </row>
    <row r="3434" spans="1:14" x14ac:dyDescent="0.2">
      <c r="A3434" s="96">
        <v>490088</v>
      </c>
      <c r="B3434" s="97" t="s">
        <v>3445</v>
      </c>
      <c r="C3434" s="97" t="s">
        <v>812</v>
      </c>
      <c r="D3434" s="96" t="s">
        <v>3489</v>
      </c>
      <c r="E3434" s="98">
        <v>185</v>
      </c>
      <c r="F3434" s="99">
        <v>0</v>
      </c>
      <c r="G3434" s="98">
        <v>185</v>
      </c>
      <c r="H3434" s="98">
        <v>2752</v>
      </c>
      <c r="I3434" s="99">
        <v>0</v>
      </c>
      <c r="J3434" s="98">
        <v>2752</v>
      </c>
      <c r="K3434" s="100">
        <v>6.7220000000000002E-2</v>
      </c>
      <c r="M3434">
        <f t="shared" si="106"/>
        <v>0</v>
      </c>
      <c r="N3434">
        <f t="shared" si="107"/>
        <v>0</v>
      </c>
    </row>
    <row r="3435" spans="1:14" x14ac:dyDescent="0.2">
      <c r="A3435" s="96">
        <v>490089</v>
      </c>
      <c r="B3435" s="97" t="s">
        <v>3445</v>
      </c>
      <c r="C3435" s="97" t="s">
        <v>812</v>
      </c>
      <c r="D3435" s="96" t="s">
        <v>3490</v>
      </c>
      <c r="E3435" s="98">
        <v>413</v>
      </c>
      <c r="F3435" s="99">
        <v>0</v>
      </c>
      <c r="G3435" s="98">
        <v>413</v>
      </c>
      <c r="H3435" s="98">
        <v>4392</v>
      </c>
      <c r="I3435" s="99">
        <v>0</v>
      </c>
      <c r="J3435" s="98">
        <v>4392</v>
      </c>
      <c r="K3435" s="100">
        <v>9.4030000000000002E-2</v>
      </c>
      <c r="M3435">
        <f t="shared" si="106"/>
        <v>0</v>
      </c>
      <c r="N3435">
        <f t="shared" si="107"/>
        <v>0</v>
      </c>
    </row>
    <row r="3436" spans="1:14" x14ac:dyDescent="0.2">
      <c r="A3436" s="96">
        <v>490090</v>
      </c>
      <c r="B3436" s="97" t="s">
        <v>3445</v>
      </c>
      <c r="C3436" s="97" t="s">
        <v>812</v>
      </c>
      <c r="D3436" s="96" t="s">
        <v>3491</v>
      </c>
      <c r="E3436" s="98">
        <v>894</v>
      </c>
      <c r="F3436" s="99">
        <v>11</v>
      </c>
      <c r="G3436" s="98">
        <v>905</v>
      </c>
      <c r="H3436" s="98">
        <v>8250</v>
      </c>
      <c r="I3436" s="99">
        <v>492</v>
      </c>
      <c r="J3436" s="98">
        <v>8742</v>
      </c>
      <c r="K3436" s="100">
        <v>0.10352</v>
      </c>
      <c r="M3436">
        <f t="shared" si="106"/>
        <v>1.2154696132596685E-2</v>
      </c>
      <c r="N3436">
        <f t="shared" si="107"/>
        <v>5.628002745367193E-2</v>
      </c>
    </row>
    <row r="3437" spans="1:14" x14ac:dyDescent="0.2">
      <c r="A3437" s="96">
        <v>490092</v>
      </c>
      <c r="B3437" s="97" t="s">
        <v>3445</v>
      </c>
      <c r="C3437" s="97" t="s">
        <v>812</v>
      </c>
      <c r="D3437" s="96" t="s">
        <v>3492</v>
      </c>
      <c r="E3437" s="98">
        <v>736</v>
      </c>
      <c r="F3437" s="99">
        <v>0</v>
      </c>
      <c r="G3437" s="98">
        <v>736</v>
      </c>
      <c r="H3437" s="98">
        <v>5104</v>
      </c>
      <c r="I3437" s="99">
        <v>0</v>
      </c>
      <c r="J3437" s="98">
        <v>5104</v>
      </c>
      <c r="K3437" s="100">
        <v>0.14419999999999999</v>
      </c>
      <c r="M3437">
        <f t="shared" si="106"/>
        <v>0</v>
      </c>
      <c r="N3437">
        <f t="shared" si="107"/>
        <v>0</v>
      </c>
    </row>
    <row r="3438" spans="1:14" x14ac:dyDescent="0.2">
      <c r="A3438" s="96">
        <v>490093</v>
      </c>
      <c r="B3438" s="97" t="s">
        <v>3445</v>
      </c>
      <c r="C3438" s="97" t="s">
        <v>812</v>
      </c>
      <c r="D3438" s="96" t="s">
        <v>3493</v>
      </c>
      <c r="E3438" s="98">
        <v>2745</v>
      </c>
      <c r="F3438" s="99">
        <v>243</v>
      </c>
      <c r="G3438" s="98">
        <v>2988</v>
      </c>
      <c r="H3438" s="98">
        <v>32129</v>
      </c>
      <c r="I3438" s="99">
        <v>3263</v>
      </c>
      <c r="J3438" s="98">
        <v>35392</v>
      </c>
      <c r="K3438" s="100">
        <v>8.4430000000000005E-2</v>
      </c>
      <c r="M3438">
        <f t="shared" si="106"/>
        <v>8.1325301204819275E-2</v>
      </c>
      <c r="N3438">
        <f t="shared" si="107"/>
        <v>9.2195976491862563E-2</v>
      </c>
    </row>
    <row r="3439" spans="1:14" x14ac:dyDescent="0.2">
      <c r="A3439" s="96">
        <v>490094</v>
      </c>
      <c r="B3439" s="97" t="s">
        <v>3445</v>
      </c>
      <c r="C3439" s="97" t="s">
        <v>812</v>
      </c>
      <c r="D3439" s="96" t="s">
        <v>3494</v>
      </c>
      <c r="E3439" s="98">
        <v>2298</v>
      </c>
      <c r="F3439" s="99">
        <v>9</v>
      </c>
      <c r="G3439" s="98">
        <v>2307</v>
      </c>
      <c r="H3439" s="98">
        <v>7991</v>
      </c>
      <c r="I3439" s="99">
        <v>24</v>
      </c>
      <c r="J3439" s="98">
        <v>8015</v>
      </c>
      <c r="K3439" s="100">
        <v>0.28783999999999998</v>
      </c>
      <c r="M3439">
        <f t="shared" si="106"/>
        <v>3.9011703511053317E-3</v>
      </c>
      <c r="N3439">
        <f t="shared" si="107"/>
        <v>2.9943855271366187E-3</v>
      </c>
    </row>
    <row r="3440" spans="1:14" x14ac:dyDescent="0.2">
      <c r="A3440" s="96">
        <v>490097</v>
      </c>
      <c r="B3440" s="97" t="s">
        <v>168</v>
      </c>
      <c r="C3440" s="97" t="s">
        <v>812</v>
      </c>
      <c r="D3440" s="96" t="s">
        <v>3495</v>
      </c>
      <c r="E3440" s="98">
        <v>860</v>
      </c>
      <c r="F3440" s="99">
        <v>0</v>
      </c>
      <c r="G3440" s="98">
        <v>860</v>
      </c>
      <c r="H3440" s="98">
        <v>5420</v>
      </c>
      <c r="I3440" s="99">
        <v>0</v>
      </c>
      <c r="J3440" s="98">
        <v>5420</v>
      </c>
      <c r="K3440" s="100">
        <v>0.15867000000000001</v>
      </c>
      <c r="M3440">
        <f t="shared" si="106"/>
        <v>0</v>
      </c>
      <c r="N3440">
        <f t="shared" si="107"/>
        <v>0</v>
      </c>
    </row>
    <row r="3441" spans="1:14" x14ac:dyDescent="0.2">
      <c r="A3441" s="96">
        <v>490098</v>
      </c>
      <c r="B3441" s="97" t="s">
        <v>3445</v>
      </c>
      <c r="C3441" s="97" t="s">
        <v>812</v>
      </c>
      <c r="D3441" s="96" t="s">
        <v>3496</v>
      </c>
      <c r="E3441" s="98">
        <v>2150</v>
      </c>
      <c r="F3441" s="99">
        <v>8</v>
      </c>
      <c r="G3441" s="98">
        <v>2158</v>
      </c>
      <c r="H3441" s="98">
        <v>14445</v>
      </c>
      <c r="I3441" s="99">
        <v>240</v>
      </c>
      <c r="J3441" s="98">
        <v>14685</v>
      </c>
      <c r="K3441" s="100">
        <v>0.14695</v>
      </c>
      <c r="M3441">
        <f t="shared" si="106"/>
        <v>3.7071362372567192E-3</v>
      </c>
      <c r="N3441">
        <f t="shared" si="107"/>
        <v>1.634320735444331E-2</v>
      </c>
    </row>
    <row r="3442" spans="1:14" x14ac:dyDescent="0.2">
      <c r="A3442" s="96">
        <v>490101</v>
      </c>
      <c r="B3442" s="97" t="s">
        <v>3445</v>
      </c>
      <c r="C3442" s="97" t="s">
        <v>812</v>
      </c>
      <c r="D3442" s="96" t="s">
        <v>3497</v>
      </c>
      <c r="E3442" s="98">
        <v>964</v>
      </c>
      <c r="F3442" s="99">
        <v>0</v>
      </c>
      <c r="G3442" s="98">
        <v>964</v>
      </c>
      <c r="H3442" s="98">
        <v>15178</v>
      </c>
      <c r="I3442" s="99">
        <v>0</v>
      </c>
      <c r="J3442" s="98">
        <v>15178</v>
      </c>
      <c r="K3442" s="100">
        <v>6.3509999999999997E-2</v>
      </c>
      <c r="M3442">
        <f t="shared" si="106"/>
        <v>0</v>
      </c>
      <c r="N3442">
        <f t="shared" si="107"/>
        <v>0</v>
      </c>
    </row>
    <row r="3443" spans="1:14" x14ac:dyDescent="0.2">
      <c r="A3443" s="96">
        <v>490104</v>
      </c>
      <c r="B3443" s="97" t="s">
        <v>3445</v>
      </c>
      <c r="C3443" s="97" t="s">
        <v>812</v>
      </c>
      <c r="D3443" s="96" t="s">
        <v>3498</v>
      </c>
      <c r="E3443" s="98">
        <v>4</v>
      </c>
      <c r="F3443" s="99">
        <v>0</v>
      </c>
      <c r="G3443" s="98">
        <v>4</v>
      </c>
      <c r="H3443" s="98">
        <v>13</v>
      </c>
      <c r="I3443" s="99">
        <v>0</v>
      </c>
      <c r="J3443" s="98">
        <v>13</v>
      </c>
      <c r="K3443" s="100">
        <v>0.30769000000000002</v>
      </c>
      <c r="M3443">
        <f t="shared" si="106"/>
        <v>0</v>
      </c>
      <c r="N3443">
        <f t="shared" si="107"/>
        <v>0</v>
      </c>
    </row>
    <row r="3444" spans="1:14" x14ac:dyDescent="0.2">
      <c r="A3444" s="96">
        <v>490105</v>
      </c>
      <c r="B3444" s="97" t="s">
        <v>3445</v>
      </c>
      <c r="C3444" s="97" t="s">
        <v>812</v>
      </c>
      <c r="D3444" s="96" t="s">
        <v>3499</v>
      </c>
      <c r="E3444" s="98">
        <v>20</v>
      </c>
      <c r="F3444" s="99">
        <v>0</v>
      </c>
      <c r="G3444" s="98">
        <v>20</v>
      </c>
      <c r="H3444" s="98">
        <v>163</v>
      </c>
      <c r="I3444" s="99">
        <v>0</v>
      </c>
      <c r="J3444" s="98">
        <v>163</v>
      </c>
      <c r="K3444" s="100">
        <v>0.1227</v>
      </c>
      <c r="M3444">
        <f t="shared" si="106"/>
        <v>0</v>
      </c>
      <c r="N3444">
        <f t="shared" si="107"/>
        <v>0</v>
      </c>
    </row>
    <row r="3445" spans="1:14" x14ac:dyDescent="0.2">
      <c r="A3445" s="96">
        <v>490106</v>
      </c>
      <c r="B3445" s="97" t="s">
        <v>3445</v>
      </c>
      <c r="C3445" s="97" t="s">
        <v>812</v>
      </c>
      <c r="D3445" s="96" t="s">
        <v>3500</v>
      </c>
      <c r="E3445" s="98">
        <v>0</v>
      </c>
      <c r="F3445" s="99">
        <v>0</v>
      </c>
      <c r="G3445" s="98">
        <v>0</v>
      </c>
      <c r="H3445" s="98">
        <v>117</v>
      </c>
      <c r="I3445" s="99">
        <v>0</v>
      </c>
      <c r="J3445" s="98">
        <v>117</v>
      </c>
      <c r="K3445" s="100">
        <v>0</v>
      </c>
      <c r="M3445" t="e">
        <f t="shared" si="106"/>
        <v>#DIV/0!</v>
      </c>
      <c r="N3445">
        <f t="shared" si="107"/>
        <v>0</v>
      </c>
    </row>
    <row r="3446" spans="1:14" x14ac:dyDescent="0.2">
      <c r="A3446" s="96">
        <v>490107</v>
      </c>
      <c r="B3446" s="97" t="s">
        <v>1762</v>
      </c>
      <c r="C3446" s="97" t="s">
        <v>812</v>
      </c>
      <c r="D3446" s="96" t="s">
        <v>3501</v>
      </c>
      <c r="E3446" s="98">
        <v>945</v>
      </c>
      <c r="F3446" s="99">
        <v>0</v>
      </c>
      <c r="G3446" s="98">
        <v>945</v>
      </c>
      <c r="H3446" s="98">
        <v>14559</v>
      </c>
      <c r="I3446" s="99">
        <v>12</v>
      </c>
      <c r="J3446" s="98">
        <v>14571</v>
      </c>
      <c r="K3446" s="100">
        <v>6.4850000000000005E-2</v>
      </c>
      <c r="M3446">
        <f t="shared" si="106"/>
        <v>0</v>
      </c>
      <c r="N3446">
        <f t="shared" si="107"/>
        <v>8.2355363393040967E-4</v>
      </c>
    </row>
    <row r="3447" spans="1:14" x14ac:dyDescent="0.2">
      <c r="A3447" s="96">
        <v>490108</v>
      </c>
      <c r="B3447" s="97" t="s">
        <v>3445</v>
      </c>
      <c r="C3447" s="97" t="s">
        <v>812</v>
      </c>
      <c r="D3447" s="96" t="s">
        <v>3502</v>
      </c>
      <c r="E3447" s="98">
        <v>38</v>
      </c>
      <c r="F3447" s="99">
        <v>0</v>
      </c>
      <c r="G3447" s="98">
        <v>38</v>
      </c>
      <c r="H3447" s="98">
        <v>2426</v>
      </c>
      <c r="I3447" s="99">
        <v>0</v>
      </c>
      <c r="J3447" s="98">
        <v>2426</v>
      </c>
      <c r="K3447" s="100">
        <v>1.566E-2</v>
      </c>
      <c r="M3447">
        <f t="shared" si="106"/>
        <v>0</v>
      </c>
      <c r="N3447">
        <f t="shared" si="107"/>
        <v>0</v>
      </c>
    </row>
    <row r="3448" spans="1:14" x14ac:dyDescent="0.2">
      <c r="A3448" s="96">
        <v>490109</v>
      </c>
      <c r="B3448" s="97" t="s">
        <v>3445</v>
      </c>
      <c r="C3448" s="97" t="s">
        <v>812</v>
      </c>
      <c r="D3448" s="96" t="s">
        <v>3503</v>
      </c>
      <c r="E3448" s="98">
        <v>32</v>
      </c>
      <c r="F3448" s="99">
        <v>0</v>
      </c>
      <c r="G3448" s="98">
        <v>32</v>
      </c>
      <c r="H3448" s="98">
        <v>1108</v>
      </c>
      <c r="I3448" s="99">
        <v>0</v>
      </c>
      <c r="J3448" s="98">
        <v>1108</v>
      </c>
      <c r="K3448" s="100">
        <v>2.8879999999999999E-2</v>
      </c>
      <c r="M3448">
        <f t="shared" si="106"/>
        <v>0</v>
      </c>
      <c r="N3448">
        <f t="shared" si="107"/>
        <v>0</v>
      </c>
    </row>
    <row r="3449" spans="1:14" x14ac:dyDescent="0.2">
      <c r="A3449" s="96">
        <v>490110</v>
      </c>
      <c r="B3449" s="97" t="s">
        <v>3445</v>
      </c>
      <c r="C3449" s="97" t="s">
        <v>812</v>
      </c>
      <c r="D3449" s="96" t="s">
        <v>3504</v>
      </c>
      <c r="E3449" s="98">
        <v>928</v>
      </c>
      <c r="F3449" s="99">
        <v>0</v>
      </c>
      <c r="G3449" s="98">
        <v>928</v>
      </c>
      <c r="H3449" s="98">
        <v>12329</v>
      </c>
      <c r="I3449" s="99">
        <v>27</v>
      </c>
      <c r="J3449" s="98">
        <v>12356</v>
      </c>
      <c r="K3449" s="100">
        <v>7.5109999999999996E-2</v>
      </c>
      <c r="M3449">
        <f t="shared" si="106"/>
        <v>0</v>
      </c>
      <c r="N3449">
        <f t="shared" si="107"/>
        <v>2.1851731952088056E-3</v>
      </c>
    </row>
    <row r="3450" spans="1:14" x14ac:dyDescent="0.2">
      <c r="A3450" s="96">
        <v>490111</v>
      </c>
      <c r="B3450" s="97" t="s">
        <v>3455</v>
      </c>
      <c r="C3450" s="97" t="s">
        <v>812</v>
      </c>
      <c r="D3450" s="96" t="s">
        <v>3505</v>
      </c>
      <c r="E3450" s="98">
        <v>494</v>
      </c>
      <c r="F3450" s="99">
        <v>0</v>
      </c>
      <c r="G3450" s="98">
        <v>494</v>
      </c>
      <c r="H3450" s="98">
        <v>5870</v>
      </c>
      <c r="I3450" s="99">
        <v>0</v>
      </c>
      <c r="J3450" s="98">
        <v>5870</v>
      </c>
      <c r="K3450" s="100">
        <v>8.4159999999999999E-2</v>
      </c>
      <c r="M3450">
        <f t="shared" si="106"/>
        <v>0</v>
      </c>
      <c r="N3450">
        <f t="shared" si="107"/>
        <v>0</v>
      </c>
    </row>
    <row r="3451" spans="1:14" x14ac:dyDescent="0.2">
      <c r="A3451" s="96">
        <v>490112</v>
      </c>
      <c r="B3451" s="97" t="s">
        <v>3445</v>
      </c>
      <c r="C3451" s="97" t="s">
        <v>812</v>
      </c>
      <c r="D3451" s="96" t="s">
        <v>3506</v>
      </c>
      <c r="E3451" s="98">
        <v>2775</v>
      </c>
      <c r="F3451" s="99">
        <v>221</v>
      </c>
      <c r="G3451" s="98">
        <v>2996</v>
      </c>
      <c r="H3451" s="98">
        <v>68171</v>
      </c>
      <c r="I3451" s="99">
        <v>4667</v>
      </c>
      <c r="J3451" s="98">
        <v>72838</v>
      </c>
      <c r="K3451" s="100">
        <v>4.113E-2</v>
      </c>
      <c r="M3451">
        <f t="shared" si="106"/>
        <v>7.3765020026702266E-2</v>
      </c>
      <c r="N3451">
        <f t="shared" si="107"/>
        <v>6.4073697795106951E-2</v>
      </c>
    </row>
    <row r="3452" spans="1:14" x14ac:dyDescent="0.2">
      <c r="A3452" s="96">
        <v>490113</v>
      </c>
      <c r="B3452" s="97" t="s">
        <v>3445</v>
      </c>
      <c r="C3452" s="97" t="s">
        <v>812</v>
      </c>
      <c r="D3452" s="96" t="s">
        <v>3507</v>
      </c>
      <c r="E3452" s="98">
        <v>1239</v>
      </c>
      <c r="F3452" s="99">
        <v>0</v>
      </c>
      <c r="G3452" s="98">
        <v>1239</v>
      </c>
      <c r="H3452" s="98">
        <v>16931</v>
      </c>
      <c r="I3452" s="99">
        <v>0</v>
      </c>
      <c r="J3452" s="98">
        <v>16931</v>
      </c>
      <c r="K3452" s="100">
        <v>7.3179999999999995E-2</v>
      </c>
      <c r="M3452">
        <f t="shared" si="106"/>
        <v>0</v>
      </c>
      <c r="N3452">
        <f t="shared" si="107"/>
        <v>0</v>
      </c>
    </row>
    <row r="3453" spans="1:14" x14ac:dyDescent="0.2">
      <c r="A3453" s="96">
        <v>490114</v>
      </c>
      <c r="B3453" s="97" t="s">
        <v>3445</v>
      </c>
      <c r="C3453" s="97" t="s">
        <v>812</v>
      </c>
      <c r="D3453" s="96" t="s">
        <v>3508</v>
      </c>
      <c r="E3453" s="98">
        <v>1016</v>
      </c>
      <c r="F3453" s="99">
        <v>0</v>
      </c>
      <c r="G3453" s="98">
        <v>1016</v>
      </c>
      <c r="H3453" s="98">
        <v>6749</v>
      </c>
      <c r="I3453" s="99">
        <v>0</v>
      </c>
      <c r="J3453" s="98">
        <v>6749</v>
      </c>
      <c r="K3453" s="100">
        <v>0.15054000000000001</v>
      </c>
      <c r="M3453">
        <f t="shared" si="106"/>
        <v>0</v>
      </c>
      <c r="N3453">
        <f t="shared" si="107"/>
        <v>0</v>
      </c>
    </row>
    <row r="3454" spans="1:14" x14ac:dyDescent="0.2">
      <c r="A3454" s="96">
        <v>490115</v>
      </c>
      <c r="B3454" s="97" t="s">
        <v>3445</v>
      </c>
      <c r="C3454" s="97" t="s">
        <v>812</v>
      </c>
      <c r="D3454" s="96" t="s">
        <v>3509</v>
      </c>
      <c r="E3454" s="98">
        <v>831</v>
      </c>
      <c r="F3454" s="99">
        <v>0</v>
      </c>
      <c r="G3454" s="98">
        <v>831</v>
      </c>
      <c r="H3454" s="98">
        <v>9366</v>
      </c>
      <c r="I3454" s="99">
        <v>0</v>
      </c>
      <c r="J3454" s="98">
        <v>9366</v>
      </c>
      <c r="K3454" s="100">
        <v>8.8730000000000003E-2</v>
      </c>
      <c r="M3454">
        <f t="shared" si="106"/>
        <v>0</v>
      </c>
      <c r="N3454">
        <f t="shared" si="107"/>
        <v>0</v>
      </c>
    </row>
    <row r="3455" spans="1:14" x14ac:dyDescent="0.2">
      <c r="A3455" s="96">
        <v>490116</v>
      </c>
      <c r="B3455" s="97" t="s">
        <v>3445</v>
      </c>
      <c r="C3455" s="97" t="s">
        <v>812</v>
      </c>
      <c r="D3455" s="96" t="s">
        <v>3510</v>
      </c>
      <c r="E3455" s="98">
        <v>376</v>
      </c>
      <c r="F3455" s="99">
        <v>0</v>
      </c>
      <c r="G3455" s="98">
        <v>376</v>
      </c>
      <c r="H3455" s="98">
        <v>6634</v>
      </c>
      <c r="I3455" s="99">
        <v>1</v>
      </c>
      <c r="J3455" s="98">
        <v>6635</v>
      </c>
      <c r="K3455" s="100">
        <v>5.6669999999999998E-2</v>
      </c>
      <c r="M3455">
        <f t="shared" si="106"/>
        <v>0</v>
      </c>
      <c r="N3455">
        <f t="shared" si="107"/>
        <v>1.5071590052750564E-4</v>
      </c>
    </row>
    <row r="3456" spans="1:14" x14ac:dyDescent="0.2">
      <c r="A3456" s="96">
        <v>490117</v>
      </c>
      <c r="B3456" s="97" t="s">
        <v>3445</v>
      </c>
      <c r="C3456" s="97" t="s">
        <v>812</v>
      </c>
      <c r="D3456" s="96" t="s">
        <v>3511</v>
      </c>
      <c r="E3456" s="98">
        <v>417</v>
      </c>
      <c r="F3456" s="99">
        <v>0</v>
      </c>
      <c r="G3456" s="98">
        <v>417</v>
      </c>
      <c r="H3456" s="98">
        <v>2634</v>
      </c>
      <c r="I3456" s="99">
        <v>0</v>
      </c>
      <c r="J3456" s="98">
        <v>2634</v>
      </c>
      <c r="K3456" s="100">
        <v>0.15831000000000001</v>
      </c>
      <c r="M3456">
        <f t="shared" si="106"/>
        <v>0</v>
      </c>
      <c r="N3456">
        <f t="shared" si="107"/>
        <v>0</v>
      </c>
    </row>
    <row r="3457" spans="1:14" x14ac:dyDescent="0.2">
      <c r="A3457" s="96">
        <v>490118</v>
      </c>
      <c r="B3457" s="97" t="s">
        <v>3455</v>
      </c>
      <c r="C3457" s="97" t="s">
        <v>812</v>
      </c>
      <c r="D3457" s="96" t="s">
        <v>3512</v>
      </c>
      <c r="E3457" s="98">
        <v>1902</v>
      </c>
      <c r="F3457" s="99">
        <v>0</v>
      </c>
      <c r="G3457" s="98">
        <v>1902</v>
      </c>
      <c r="H3457" s="98">
        <v>44612</v>
      </c>
      <c r="I3457" s="99">
        <v>36</v>
      </c>
      <c r="J3457" s="98">
        <v>44648</v>
      </c>
      <c r="K3457" s="100">
        <v>4.2599999999999999E-2</v>
      </c>
      <c r="M3457">
        <f t="shared" si="106"/>
        <v>0</v>
      </c>
      <c r="N3457">
        <f t="shared" si="107"/>
        <v>8.0630711342053395E-4</v>
      </c>
    </row>
    <row r="3458" spans="1:14" x14ac:dyDescent="0.2">
      <c r="A3458" s="96">
        <v>490119</v>
      </c>
      <c r="B3458" s="97" t="s">
        <v>168</v>
      </c>
      <c r="C3458" s="97" t="s">
        <v>812</v>
      </c>
      <c r="D3458" s="96" t="s">
        <v>3513</v>
      </c>
      <c r="E3458" s="98">
        <v>872</v>
      </c>
      <c r="F3458" s="99">
        <v>21</v>
      </c>
      <c r="G3458" s="98">
        <v>893</v>
      </c>
      <c r="H3458" s="98">
        <v>12934</v>
      </c>
      <c r="I3458" s="99">
        <v>668</v>
      </c>
      <c r="J3458" s="98">
        <v>13602</v>
      </c>
      <c r="K3458" s="100">
        <v>6.565E-2</v>
      </c>
      <c r="M3458">
        <f t="shared" si="106"/>
        <v>2.3516237402015677E-2</v>
      </c>
      <c r="N3458">
        <f t="shared" si="107"/>
        <v>4.9110424937509188E-2</v>
      </c>
    </row>
    <row r="3459" spans="1:14" x14ac:dyDescent="0.2">
      <c r="A3459" s="96">
        <v>490120</v>
      </c>
      <c r="B3459" s="97" t="s">
        <v>3445</v>
      </c>
      <c r="C3459" s="97" t="s">
        <v>812</v>
      </c>
      <c r="D3459" s="96" t="s">
        <v>3514</v>
      </c>
      <c r="E3459" s="98">
        <v>3098</v>
      </c>
      <c r="F3459" s="99">
        <v>0</v>
      </c>
      <c r="G3459" s="98">
        <v>3098</v>
      </c>
      <c r="H3459" s="98">
        <v>39180</v>
      </c>
      <c r="I3459" s="99">
        <v>0</v>
      </c>
      <c r="J3459" s="98">
        <v>39180</v>
      </c>
      <c r="K3459" s="100">
        <v>7.9070000000000001E-2</v>
      </c>
      <c r="M3459">
        <f t="shared" si="106"/>
        <v>0</v>
      </c>
      <c r="N3459">
        <f t="shared" si="107"/>
        <v>0</v>
      </c>
    </row>
    <row r="3460" spans="1:14" x14ac:dyDescent="0.2">
      <c r="A3460" s="96">
        <v>490122</v>
      </c>
      <c r="B3460" s="97" t="s">
        <v>3445</v>
      </c>
      <c r="C3460" s="97" t="s">
        <v>812</v>
      </c>
      <c r="D3460" s="96" t="s">
        <v>3515</v>
      </c>
      <c r="E3460" s="98">
        <v>709</v>
      </c>
      <c r="F3460" s="99">
        <v>0</v>
      </c>
      <c r="G3460" s="98">
        <v>709</v>
      </c>
      <c r="H3460" s="98">
        <v>17458</v>
      </c>
      <c r="I3460" s="99">
        <v>0</v>
      </c>
      <c r="J3460" s="98">
        <v>17458</v>
      </c>
      <c r="K3460" s="100">
        <v>4.061E-2</v>
      </c>
      <c r="M3460">
        <f t="shared" ref="M3460:M3523" si="108">F3460/G3460</f>
        <v>0</v>
      </c>
      <c r="N3460">
        <f t="shared" ref="N3460:N3523" si="109">I3460/J3460</f>
        <v>0</v>
      </c>
    </row>
    <row r="3461" spans="1:14" x14ac:dyDescent="0.2">
      <c r="A3461" s="96">
        <v>490123</v>
      </c>
      <c r="B3461" s="97" t="s">
        <v>3445</v>
      </c>
      <c r="C3461" s="97" t="s">
        <v>812</v>
      </c>
      <c r="D3461" s="96" t="s">
        <v>3516</v>
      </c>
      <c r="E3461" s="98">
        <v>399</v>
      </c>
      <c r="F3461" s="99">
        <v>0</v>
      </c>
      <c r="G3461" s="98">
        <v>399</v>
      </c>
      <c r="H3461" s="98">
        <v>6338</v>
      </c>
      <c r="I3461" s="99">
        <v>0</v>
      </c>
      <c r="J3461" s="98">
        <v>6338</v>
      </c>
      <c r="K3461" s="100">
        <v>6.2950000000000006E-2</v>
      </c>
      <c r="M3461">
        <f t="shared" si="108"/>
        <v>0</v>
      </c>
      <c r="N3461">
        <f t="shared" si="109"/>
        <v>0</v>
      </c>
    </row>
    <row r="3462" spans="1:14" x14ac:dyDescent="0.2">
      <c r="A3462" s="96">
        <v>490126</v>
      </c>
      <c r="B3462" s="97" t="s">
        <v>3445</v>
      </c>
      <c r="C3462" s="97" t="s">
        <v>812</v>
      </c>
      <c r="D3462" s="96" t="s">
        <v>3517</v>
      </c>
      <c r="E3462" s="98">
        <v>1154</v>
      </c>
      <c r="F3462" s="99">
        <v>3</v>
      </c>
      <c r="G3462" s="98">
        <v>1157</v>
      </c>
      <c r="H3462" s="98">
        <v>12970</v>
      </c>
      <c r="I3462" s="99">
        <v>15</v>
      </c>
      <c r="J3462" s="98">
        <v>12985</v>
      </c>
      <c r="K3462" s="100">
        <v>8.9099999999999999E-2</v>
      </c>
      <c r="M3462">
        <f t="shared" si="108"/>
        <v>2.5929127052722557E-3</v>
      </c>
      <c r="N3462">
        <f t="shared" si="109"/>
        <v>1.1551790527531767E-3</v>
      </c>
    </row>
    <row r="3463" spans="1:14" x14ac:dyDescent="0.2">
      <c r="A3463" s="96">
        <v>490127</v>
      </c>
      <c r="B3463" s="97" t="s">
        <v>3445</v>
      </c>
      <c r="C3463" s="97" t="s">
        <v>812</v>
      </c>
      <c r="D3463" s="96" t="s">
        <v>3518</v>
      </c>
      <c r="E3463" s="98">
        <v>1216</v>
      </c>
      <c r="F3463" s="99">
        <v>0</v>
      </c>
      <c r="G3463" s="98">
        <v>1216</v>
      </c>
      <c r="H3463" s="98">
        <v>7556</v>
      </c>
      <c r="I3463" s="99">
        <v>0</v>
      </c>
      <c r="J3463" s="98">
        <v>7556</v>
      </c>
      <c r="K3463" s="100">
        <v>0.16092999999999999</v>
      </c>
      <c r="M3463">
        <f t="shared" si="108"/>
        <v>0</v>
      </c>
      <c r="N3463">
        <f t="shared" si="109"/>
        <v>0</v>
      </c>
    </row>
    <row r="3464" spans="1:14" x14ac:dyDescent="0.2">
      <c r="A3464" s="96">
        <v>490130</v>
      </c>
      <c r="B3464" s="97" t="s">
        <v>3445</v>
      </c>
      <c r="C3464" s="97" t="s">
        <v>812</v>
      </c>
      <c r="D3464" s="96" t="s">
        <v>3519</v>
      </c>
      <c r="E3464" s="98">
        <v>255</v>
      </c>
      <c r="F3464" s="99">
        <v>0</v>
      </c>
      <c r="G3464" s="98">
        <v>255</v>
      </c>
      <c r="H3464" s="98">
        <v>6093</v>
      </c>
      <c r="I3464" s="99">
        <v>0</v>
      </c>
      <c r="J3464" s="98">
        <v>6093</v>
      </c>
      <c r="K3464" s="100">
        <v>4.1849999999999998E-2</v>
      </c>
      <c r="M3464">
        <f t="shared" si="108"/>
        <v>0</v>
      </c>
      <c r="N3464">
        <f t="shared" si="109"/>
        <v>0</v>
      </c>
    </row>
    <row r="3465" spans="1:14" x14ac:dyDescent="0.2">
      <c r="A3465" s="96">
        <v>490134</v>
      </c>
      <c r="B3465" s="97" t="s">
        <v>3445</v>
      </c>
      <c r="C3465" s="97" t="s">
        <v>812</v>
      </c>
      <c r="D3465" s="96" t="s">
        <v>3520</v>
      </c>
      <c r="E3465" s="98">
        <v>11</v>
      </c>
      <c r="F3465" s="99">
        <v>0</v>
      </c>
      <c r="G3465" s="98">
        <v>11</v>
      </c>
      <c r="H3465" s="98">
        <v>469</v>
      </c>
      <c r="I3465" s="99">
        <v>0</v>
      </c>
      <c r="J3465" s="98">
        <v>469</v>
      </c>
      <c r="K3465" s="100">
        <v>2.3449999999999999E-2</v>
      </c>
      <c r="M3465">
        <f t="shared" si="108"/>
        <v>0</v>
      </c>
      <c r="N3465">
        <f t="shared" si="109"/>
        <v>0</v>
      </c>
    </row>
    <row r="3466" spans="1:14" x14ac:dyDescent="0.2">
      <c r="A3466" s="96">
        <v>490135</v>
      </c>
      <c r="B3466" s="97" t="s">
        <v>3445</v>
      </c>
      <c r="C3466" s="97" t="s">
        <v>812</v>
      </c>
      <c r="D3466" s="96" t="s">
        <v>3521</v>
      </c>
      <c r="E3466" s="98">
        <v>788</v>
      </c>
      <c r="F3466" s="99">
        <v>0</v>
      </c>
      <c r="G3466" s="98">
        <v>788</v>
      </c>
      <c r="H3466" s="98">
        <v>5805</v>
      </c>
      <c r="I3466" s="99">
        <v>0</v>
      </c>
      <c r="J3466" s="98">
        <v>5805</v>
      </c>
      <c r="K3466" s="100">
        <v>0.13575000000000001</v>
      </c>
      <c r="M3466">
        <f t="shared" si="108"/>
        <v>0</v>
      </c>
      <c r="N3466">
        <f t="shared" si="109"/>
        <v>0</v>
      </c>
    </row>
    <row r="3467" spans="1:14" x14ac:dyDescent="0.2">
      <c r="A3467" s="96">
        <v>490136</v>
      </c>
      <c r="B3467" s="97" t="s">
        <v>3455</v>
      </c>
      <c r="C3467" s="97" t="s">
        <v>812</v>
      </c>
      <c r="D3467" s="96" t="s">
        <v>3522</v>
      </c>
      <c r="E3467" s="98">
        <v>370</v>
      </c>
      <c r="F3467" s="99">
        <v>0</v>
      </c>
      <c r="G3467" s="98">
        <v>370</v>
      </c>
      <c r="H3467" s="98">
        <v>12917</v>
      </c>
      <c r="I3467" s="99">
        <v>0</v>
      </c>
      <c r="J3467" s="98">
        <v>12917</v>
      </c>
      <c r="K3467" s="100">
        <v>2.8639999999999999E-2</v>
      </c>
      <c r="M3467">
        <f t="shared" si="108"/>
        <v>0</v>
      </c>
      <c r="N3467">
        <f t="shared" si="109"/>
        <v>0</v>
      </c>
    </row>
    <row r="3468" spans="1:14" x14ac:dyDescent="0.2">
      <c r="A3468" s="96">
        <v>490138</v>
      </c>
      <c r="B3468" s="97" t="s">
        <v>3455</v>
      </c>
      <c r="C3468" s="97" t="s">
        <v>812</v>
      </c>
      <c r="D3468" s="96" t="s">
        <v>3523</v>
      </c>
      <c r="E3468" s="98">
        <v>0</v>
      </c>
      <c r="F3468" s="99">
        <v>0</v>
      </c>
      <c r="G3468" s="98">
        <v>0</v>
      </c>
      <c r="H3468" s="98">
        <v>918</v>
      </c>
      <c r="I3468" s="99">
        <v>0</v>
      </c>
      <c r="J3468" s="98">
        <v>918</v>
      </c>
      <c r="K3468" s="100">
        <v>0</v>
      </c>
      <c r="M3468" t="e">
        <f t="shared" si="108"/>
        <v>#DIV/0!</v>
      </c>
      <c r="N3468">
        <f t="shared" si="109"/>
        <v>0</v>
      </c>
    </row>
    <row r="3469" spans="1:14" x14ac:dyDescent="0.2">
      <c r="A3469" s="96">
        <v>500001</v>
      </c>
      <c r="B3469" s="97" t="s">
        <v>168</v>
      </c>
      <c r="C3469" s="97" t="s">
        <v>264</v>
      </c>
      <c r="D3469" s="96" t="s">
        <v>3524</v>
      </c>
      <c r="E3469" s="98">
        <v>997</v>
      </c>
      <c r="F3469" s="99">
        <v>0</v>
      </c>
      <c r="G3469" s="98">
        <v>997</v>
      </c>
      <c r="H3469" s="98">
        <v>18445</v>
      </c>
      <c r="I3469" s="99">
        <v>0</v>
      </c>
      <c r="J3469" s="98">
        <v>18445</v>
      </c>
      <c r="K3469" s="100">
        <v>5.4050000000000001E-2</v>
      </c>
      <c r="M3469">
        <f t="shared" si="108"/>
        <v>0</v>
      </c>
      <c r="N3469">
        <f t="shared" si="109"/>
        <v>0</v>
      </c>
    </row>
    <row r="3470" spans="1:14" x14ac:dyDescent="0.2">
      <c r="A3470" s="96">
        <v>500002</v>
      </c>
      <c r="B3470" s="97" t="s">
        <v>263</v>
      </c>
      <c r="C3470" s="97" t="s">
        <v>264</v>
      </c>
      <c r="D3470" s="96" t="s">
        <v>3525</v>
      </c>
      <c r="E3470" s="98">
        <v>494</v>
      </c>
      <c r="F3470" s="99">
        <v>0</v>
      </c>
      <c r="G3470" s="98">
        <v>494</v>
      </c>
      <c r="H3470" s="98">
        <v>8504</v>
      </c>
      <c r="I3470" s="99">
        <v>0</v>
      </c>
      <c r="J3470" s="98">
        <v>8504</v>
      </c>
      <c r="K3470" s="100">
        <v>5.8090000000000003E-2</v>
      </c>
      <c r="M3470">
        <f t="shared" si="108"/>
        <v>0</v>
      </c>
      <c r="N3470">
        <f t="shared" si="109"/>
        <v>0</v>
      </c>
    </row>
    <row r="3471" spans="1:14" x14ac:dyDescent="0.2">
      <c r="A3471" s="96">
        <v>500003</v>
      </c>
      <c r="B3471" s="97" t="s">
        <v>263</v>
      </c>
      <c r="C3471" s="97" t="s">
        <v>264</v>
      </c>
      <c r="D3471" s="96" t="s">
        <v>3526</v>
      </c>
      <c r="E3471" s="98">
        <v>823</v>
      </c>
      <c r="F3471" s="99">
        <v>0</v>
      </c>
      <c r="G3471" s="98">
        <v>823</v>
      </c>
      <c r="H3471" s="98">
        <v>10321</v>
      </c>
      <c r="I3471" s="99">
        <v>2552</v>
      </c>
      <c r="J3471" s="98">
        <v>12873</v>
      </c>
      <c r="K3471" s="100">
        <v>6.3930000000000001E-2</v>
      </c>
      <c r="M3471">
        <f t="shared" si="108"/>
        <v>0</v>
      </c>
      <c r="N3471">
        <f t="shared" si="109"/>
        <v>0.19824438747766643</v>
      </c>
    </row>
    <row r="3472" spans="1:14" x14ac:dyDescent="0.2">
      <c r="A3472" s="96">
        <v>500005</v>
      </c>
      <c r="B3472" s="97" t="s">
        <v>263</v>
      </c>
      <c r="C3472" s="97" t="s">
        <v>264</v>
      </c>
      <c r="D3472" s="96" t="s">
        <v>3527</v>
      </c>
      <c r="E3472" s="98">
        <v>1402</v>
      </c>
      <c r="F3472" s="99">
        <v>92</v>
      </c>
      <c r="G3472" s="98">
        <v>1494</v>
      </c>
      <c r="H3472" s="98">
        <v>23054</v>
      </c>
      <c r="I3472" s="99">
        <v>13892</v>
      </c>
      <c r="J3472" s="98">
        <v>36946</v>
      </c>
      <c r="K3472" s="100">
        <v>4.0439999999999997E-2</v>
      </c>
      <c r="M3472">
        <f t="shared" si="108"/>
        <v>6.1579651941097727E-2</v>
      </c>
      <c r="N3472">
        <f t="shared" si="109"/>
        <v>0.37600822822497698</v>
      </c>
    </row>
    <row r="3473" spans="1:14" x14ac:dyDescent="0.2">
      <c r="A3473" s="96">
        <v>500007</v>
      </c>
      <c r="B3473" s="97" t="s">
        <v>263</v>
      </c>
      <c r="C3473" s="97" t="s">
        <v>264</v>
      </c>
      <c r="D3473" s="96" t="s">
        <v>3528</v>
      </c>
      <c r="E3473" s="98">
        <v>100</v>
      </c>
      <c r="F3473" s="99">
        <v>0</v>
      </c>
      <c r="G3473" s="98">
        <v>100</v>
      </c>
      <c r="H3473" s="98">
        <v>4927</v>
      </c>
      <c r="I3473" s="99">
        <v>0</v>
      </c>
      <c r="J3473" s="98">
        <v>4927</v>
      </c>
      <c r="K3473" s="100">
        <v>2.0299999999999999E-2</v>
      </c>
      <c r="M3473">
        <f t="shared" si="108"/>
        <v>0</v>
      </c>
      <c r="N3473">
        <f t="shared" si="109"/>
        <v>0</v>
      </c>
    </row>
    <row r="3474" spans="1:14" x14ac:dyDescent="0.2">
      <c r="A3474" s="96">
        <v>500008</v>
      </c>
      <c r="B3474" s="97" t="s">
        <v>263</v>
      </c>
      <c r="C3474" s="97" t="s">
        <v>264</v>
      </c>
      <c r="D3474" s="96" t="s">
        <v>3529</v>
      </c>
      <c r="E3474" s="98">
        <v>3055</v>
      </c>
      <c r="F3474" s="99">
        <v>38</v>
      </c>
      <c r="G3474" s="98">
        <v>3093</v>
      </c>
      <c r="H3474" s="98">
        <v>29923</v>
      </c>
      <c r="I3474" s="99">
        <v>1995</v>
      </c>
      <c r="J3474" s="98">
        <v>31918</v>
      </c>
      <c r="K3474" s="100">
        <v>9.69E-2</v>
      </c>
      <c r="M3474">
        <f t="shared" si="108"/>
        <v>1.2285806660200453E-2</v>
      </c>
      <c r="N3474">
        <f t="shared" si="109"/>
        <v>6.2503916285481548E-2</v>
      </c>
    </row>
    <row r="3475" spans="1:14" x14ac:dyDescent="0.2">
      <c r="A3475" s="96">
        <v>500011</v>
      </c>
      <c r="B3475" s="97" t="s">
        <v>263</v>
      </c>
      <c r="C3475" s="97" t="s">
        <v>264</v>
      </c>
      <c r="D3475" s="96" t="s">
        <v>3530</v>
      </c>
      <c r="E3475" s="98">
        <v>1231</v>
      </c>
      <c r="F3475" s="99">
        <v>0</v>
      </c>
      <c r="G3475" s="98">
        <v>1231</v>
      </c>
      <c r="H3475" s="98">
        <v>12156</v>
      </c>
      <c r="I3475" s="99">
        <v>0</v>
      </c>
      <c r="J3475" s="98">
        <v>12156</v>
      </c>
      <c r="K3475" s="100">
        <v>0.10127</v>
      </c>
      <c r="M3475">
        <f t="shared" si="108"/>
        <v>0</v>
      </c>
      <c r="N3475">
        <f t="shared" si="109"/>
        <v>0</v>
      </c>
    </row>
    <row r="3476" spans="1:14" x14ac:dyDescent="0.2">
      <c r="A3476" s="96">
        <v>500012</v>
      </c>
      <c r="B3476" s="97" t="s">
        <v>168</v>
      </c>
      <c r="C3476" s="97" t="s">
        <v>264</v>
      </c>
      <c r="D3476" s="96" t="s">
        <v>3531</v>
      </c>
      <c r="E3476" s="98">
        <v>989</v>
      </c>
      <c r="F3476" s="99">
        <v>53</v>
      </c>
      <c r="G3476" s="98">
        <v>1042</v>
      </c>
      <c r="H3476" s="98">
        <v>10884</v>
      </c>
      <c r="I3476" s="99">
        <v>789</v>
      </c>
      <c r="J3476" s="98">
        <v>11673</v>
      </c>
      <c r="K3476" s="100">
        <v>8.9270000000000002E-2</v>
      </c>
      <c r="M3476">
        <f t="shared" si="108"/>
        <v>5.0863723608445301E-2</v>
      </c>
      <c r="N3476">
        <f t="shared" si="109"/>
        <v>6.7591878694423027E-2</v>
      </c>
    </row>
    <row r="3477" spans="1:14" x14ac:dyDescent="0.2">
      <c r="A3477" s="96">
        <v>500014</v>
      </c>
      <c r="B3477" s="97" t="s">
        <v>263</v>
      </c>
      <c r="C3477" s="97" t="s">
        <v>264</v>
      </c>
      <c r="D3477" s="96" t="s">
        <v>3532</v>
      </c>
      <c r="E3477" s="98">
        <v>2324</v>
      </c>
      <c r="F3477" s="99">
        <v>0</v>
      </c>
      <c r="G3477" s="98">
        <v>2324</v>
      </c>
      <c r="H3477" s="98">
        <v>29968</v>
      </c>
      <c r="I3477" s="99">
        <v>7</v>
      </c>
      <c r="J3477" s="98">
        <v>29975</v>
      </c>
      <c r="K3477" s="100">
        <v>7.7530000000000002E-2</v>
      </c>
      <c r="M3477">
        <f t="shared" si="108"/>
        <v>0</v>
      </c>
      <c r="N3477">
        <f t="shared" si="109"/>
        <v>2.3352793994995831E-4</v>
      </c>
    </row>
    <row r="3478" spans="1:14" x14ac:dyDescent="0.2">
      <c r="A3478" s="96">
        <v>500015</v>
      </c>
      <c r="B3478" s="97" t="s">
        <v>168</v>
      </c>
      <c r="C3478" s="97" t="s">
        <v>264</v>
      </c>
      <c r="D3478" s="96" t="s">
        <v>3533</v>
      </c>
      <c r="E3478" s="98">
        <v>825</v>
      </c>
      <c r="F3478" s="99">
        <v>0</v>
      </c>
      <c r="G3478" s="98">
        <v>825</v>
      </c>
      <c r="H3478" s="98">
        <v>10052</v>
      </c>
      <c r="I3478" s="99">
        <v>0</v>
      </c>
      <c r="J3478" s="98">
        <v>10052</v>
      </c>
      <c r="K3478" s="100">
        <v>8.2070000000000004E-2</v>
      </c>
      <c r="M3478">
        <f t="shared" si="108"/>
        <v>0</v>
      </c>
      <c r="N3478">
        <f t="shared" si="109"/>
        <v>0</v>
      </c>
    </row>
    <row r="3479" spans="1:14" x14ac:dyDescent="0.2">
      <c r="A3479" s="96">
        <v>500016</v>
      </c>
      <c r="B3479" s="97" t="s">
        <v>263</v>
      </c>
      <c r="C3479" s="97" t="s">
        <v>264</v>
      </c>
      <c r="D3479" s="96" t="s">
        <v>3534</v>
      </c>
      <c r="E3479" s="98">
        <v>970</v>
      </c>
      <c r="F3479" s="99">
        <v>0</v>
      </c>
      <c r="G3479" s="98">
        <v>970</v>
      </c>
      <c r="H3479" s="98">
        <v>18268</v>
      </c>
      <c r="I3479" s="99">
        <v>0</v>
      </c>
      <c r="J3479" s="98">
        <v>18268</v>
      </c>
      <c r="K3479" s="100">
        <v>5.3100000000000001E-2</v>
      </c>
      <c r="M3479">
        <f t="shared" si="108"/>
        <v>0</v>
      </c>
      <c r="N3479">
        <f t="shared" si="109"/>
        <v>0</v>
      </c>
    </row>
    <row r="3480" spans="1:14" x14ac:dyDescent="0.2">
      <c r="A3480" s="96">
        <v>500019</v>
      </c>
      <c r="B3480" s="97" t="s">
        <v>263</v>
      </c>
      <c r="C3480" s="97" t="s">
        <v>264</v>
      </c>
      <c r="D3480" s="96" t="s">
        <v>3535</v>
      </c>
      <c r="E3480" s="98">
        <v>720</v>
      </c>
      <c r="F3480" s="99">
        <v>0</v>
      </c>
      <c r="G3480" s="98">
        <v>720</v>
      </c>
      <c r="H3480" s="98">
        <v>8082</v>
      </c>
      <c r="I3480" s="99">
        <v>0</v>
      </c>
      <c r="J3480" s="98">
        <v>8082</v>
      </c>
      <c r="K3480" s="100">
        <v>8.9090000000000003E-2</v>
      </c>
      <c r="M3480">
        <f t="shared" si="108"/>
        <v>0</v>
      </c>
      <c r="N3480">
        <f t="shared" si="109"/>
        <v>0</v>
      </c>
    </row>
    <row r="3481" spans="1:14" x14ac:dyDescent="0.2">
      <c r="A3481" s="96">
        <v>500021</v>
      </c>
      <c r="B3481" s="97" t="s">
        <v>263</v>
      </c>
      <c r="C3481" s="97" t="s">
        <v>264</v>
      </c>
      <c r="D3481" s="96" t="s">
        <v>3536</v>
      </c>
      <c r="E3481" s="98">
        <v>1485</v>
      </c>
      <c r="F3481" s="99">
        <v>0</v>
      </c>
      <c r="G3481" s="98">
        <v>1485</v>
      </c>
      <c r="H3481" s="98">
        <v>12672</v>
      </c>
      <c r="I3481" s="99">
        <v>0</v>
      </c>
      <c r="J3481" s="98">
        <v>12672</v>
      </c>
      <c r="K3481" s="100">
        <v>0.11719</v>
      </c>
      <c r="M3481">
        <f t="shared" si="108"/>
        <v>0</v>
      </c>
      <c r="N3481">
        <f t="shared" si="109"/>
        <v>0</v>
      </c>
    </row>
    <row r="3482" spans="1:14" x14ac:dyDescent="0.2">
      <c r="A3482" s="96">
        <v>500024</v>
      </c>
      <c r="B3482" s="97" t="s">
        <v>263</v>
      </c>
      <c r="C3482" s="97" t="s">
        <v>264</v>
      </c>
      <c r="D3482" s="96" t="s">
        <v>3537</v>
      </c>
      <c r="E3482" s="98">
        <v>1674</v>
      </c>
      <c r="F3482" s="99">
        <v>21</v>
      </c>
      <c r="G3482" s="98">
        <v>1695</v>
      </c>
      <c r="H3482" s="98">
        <v>25720</v>
      </c>
      <c r="I3482" s="99">
        <v>5640</v>
      </c>
      <c r="J3482" s="98">
        <v>31360</v>
      </c>
      <c r="K3482" s="100">
        <v>5.4050000000000001E-2</v>
      </c>
      <c r="M3482">
        <f t="shared" si="108"/>
        <v>1.2389380530973451E-2</v>
      </c>
      <c r="N3482">
        <f t="shared" si="109"/>
        <v>0.1798469387755102</v>
      </c>
    </row>
    <row r="3483" spans="1:14" x14ac:dyDescent="0.2">
      <c r="A3483" s="96">
        <v>500025</v>
      </c>
      <c r="B3483" s="97" t="s">
        <v>168</v>
      </c>
      <c r="C3483" s="97" t="s">
        <v>264</v>
      </c>
      <c r="D3483" s="96" t="s">
        <v>3538</v>
      </c>
      <c r="E3483" s="98">
        <v>1649</v>
      </c>
      <c r="F3483" s="99">
        <v>0</v>
      </c>
      <c r="G3483" s="98">
        <v>1649</v>
      </c>
      <c r="H3483" s="98">
        <v>17869</v>
      </c>
      <c r="I3483" s="99">
        <v>2137</v>
      </c>
      <c r="J3483" s="98">
        <v>20006</v>
      </c>
      <c r="K3483" s="100">
        <v>8.2430000000000003E-2</v>
      </c>
      <c r="M3483">
        <f t="shared" si="108"/>
        <v>0</v>
      </c>
      <c r="N3483">
        <f t="shared" si="109"/>
        <v>0.10681795461361591</v>
      </c>
    </row>
    <row r="3484" spans="1:14" x14ac:dyDescent="0.2">
      <c r="A3484" s="96">
        <v>500026</v>
      </c>
      <c r="B3484" s="97" t="s">
        <v>263</v>
      </c>
      <c r="C3484" s="97" t="s">
        <v>264</v>
      </c>
      <c r="D3484" s="96" t="s">
        <v>3539</v>
      </c>
      <c r="E3484" s="98">
        <v>909</v>
      </c>
      <c r="F3484" s="99">
        <v>59</v>
      </c>
      <c r="G3484" s="98">
        <v>968</v>
      </c>
      <c r="H3484" s="98">
        <v>12064</v>
      </c>
      <c r="I3484" s="99">
        <v>2192</v>
      </c>
      <c r="J3484" s="98">
        <v>14256</v>
      </c>
      <c r="K3484" s="100">
        <v>6.7900000000000002E-2</v>
      </c>
      <c r="M3484">
        <f t="shared" si="108"/>
        <v>6.0950413223140494E-2</v>
      </c>
      <c r="N3484">
        <f t="shared" si="109"/>
        <v>0.15375982042648709</v>
      </c>
    </row>
    <row r="3485" spans="1:14" x14ac:dyDescent="0.2">
      <c r="A3485" s="96">
        <v>500027</v>
      </c>
      <c r="B3485" s="97" t="s">
        <v>168</v>
      </c>
      <c r="C3485" s="97" t="s">
        <v>264</v>
      </c>
      <c r="D3485" s="96" t="s">
        <v>750</v>
      </c>
      <c r="E3485" s="98">
        <v>3235</v>
      </c>
      <c r="F3485" s="99">
        <v>34</v>
      </c>
      <c r="G3485" s="98">
        <v>3269</v>
      </c>
      <c r="H3485" s="98">
        <v>41340</v>
      </c>
      <c r="I3485" s="99">
        <v>4097</v>
      </c>
      <c r="J3485" s="98">
        <v>45437</v>
      </c>
      <c r="K3485" s="100">
        <v>7.195E-2</v>
      </c>
      <c r="M3485">
        <f t="shared" si="108"/>
        <v>1.0400734169470786E-2</v>
      </c>
      <c r="N3485">
        <f t="shared" si="109"/>
        <v>9.016880515879129E-2</v>
      </c>
    </row>
    <row r="3486" spans="1:14" x14ac:dyDescent="0.2">
      <c r="A3486" s="96">
        <v>500030</v>
      </c>
      <c r="B3486" s="97" t="s">
        <v>168</v>
      </c>
      <c r="C3486" s="97" t="s">
        <v>264</v>
      </c>
      <c r="D3486" s="96" t="s">
        <v>1206</v>
      </c>
      <c r="E3486" s="98">
        <v>1618</v>
      </c>
      <c r="F3486" s="99">
        <v>0</v>
      </c>
      <c r="G3486" s="98">
        <v>1618</v>
      </c>
      <c r="H3486" s="98">
        <v>21119</v>
      </c>
      <c r="I3486" s="99">
        <v>24</v>
      </c>
      <c r="J3486" s="98">
        <v>21143</v>
      </c>
      <c r="K3486" s="100">
        <v>7.6530000000000001E-2</v>
      </c>
      <c r="M3486">
        <f t="shared" si="108"/>
        <v>0</v>
      </c>
      <c r="N3486">
        <f t="shared" si="109"/>
        <v>1.1351274653549639E-3</v>
      </c>
    </row>
    <row r="3487" spans="1:14" x14ac:dyDescent="0.2">
      <c r="A3487" s="96">
        <v>500031</v>
      </c>
      <c r="B3487" s="97" t="s">
        <v>263</v>
      </c>
      <c r="C3487" s="97" t="s">
        <v>264</v>
      </c>
      <c r="D3487" s="96" t="s">
        <v>3540</v>
      </c>
      <c r="E3487" s="98">
        <v>945</v>
      </c>
      <c r="F3487" s="99">
        <v>0</v>
      </c>
      <c r="G3487" s="98">
        <v>945</v>
      </c>
      <c r="H3487" s="98">
        <v>11959</v>
      </c>
      <c r="I3487" s="99">
        <v>0</v>
      </c>
      <c r="J3487" s="98">
        <v>11959</v>
      </c>
      <c r="K3487" s="100">
        <v>7.9020000000000007E-2</v>
      </c>
      <c r="M3487">
        <f t="shared" si="108"/>
        <v>0</v>
      </c>
      <c r="N3487">
        <f t="shared" si="109"/>
        <v>0</v>
      </c>
    </row>
    <row r="3488" spans="1:14" x14ac:dyDescent="0.2">
      <c r="A3488" s="96">
        <v>500033</v>
      </c>
      <c r="B3488" s="97" t="s">
        <v>263</v>
      </c>
      <c r="C3488" s="97" t="s">
        <v>264</v>
      </c>
      <c r="D3488" s="96" t="s">
        <v>1434</v>
      </c>
      <c r="E3488" s="98">
        <v>241</v>
      </c>
      <c r="F3488" s="99">
        <v>0</v>
      </c>
      <c r="G3488" s="98">
        <v>241</v>
      </c>
      <c r="H3488" s="98">
        <v>3617</v>
      </c>
      <c r="I3488" s="99">
        <v>0</v>
      </c>
      <c r="J3488" s="98">
        <v>3617</v>
      </c>
      <c r="K3488" s="100">
        <v>6.6629999999999995E-2</v>
      </c>
      <c r="M3488">
        <f t="shared" si="108"/>
        <v>0</v>
      </c>
      <c r="N3488">
        <f t="shared" si="109"/>
        <v>0</v>
      </c>
    </row>
    <row r="3489" spans="1:14" x14ac:dyDescent="0.2">
      <c r="A3489" s="96">
        <v>500036</v>
      </c>
      <c r="B3489" s="97" t="s">
        <v>263</v>
      </c>
      <c r="C3489" s="97" t="s">
        <v>264</v>
      </c>
      <c r="D3489" s="96" t="s">
        <v>3541</v>
      </c>
      <c r="E3489" s="98">
        <v>1185</v>
      </c>
      <c r="F3489" s="99">
        <v>4</v>
      </c>
      <c r="G3489" s="98">
        <v>1189</v>
      </c>
      <c r="H3489" s="98">
        <v>19239</v>
      </c>
      <c r="I3489" s="99">
        <v>1620</v>
      </c>
      <c r="J3489" s="98">
        <v>20859</v>
      </c>
      <c r="K3489" s="100">
        <v>5.7000000000000002E-2</v>
      </c>
      <c r="M3489">
        <f t="shared" si="108"/>
        <v>3.3641715727502101E-3</v>
      </c>
      <c r="N3489">
        <f t="shared" si="109"/>
        <v>7.7664317560765139E-2</v>
      </c>
    </row>
    <row r="3490" spans="1:14" x14ac:dyDescent="0.2">
      <c r="A3490" s="96">
        <v>500037</v>
      </c>
      <c r="B3490" s="97" t="s">
        <v>168</v>
      </c>
      <c r="C3490" s="97" t="s">
        <v>264</v>
      </c>
      <c r="D3490" s="96" t="s">
        <v>3542</v>
      </c>
      <c r="E3490" s="98">
        <v>290</v>
      </c>
      <c r="F3490" s="99">
        <v>0</v>
      </c>
      <c r="G3490" s="98">
        <v>290</v>
      </c>
      <c r="H3490" s="98">
        <v>1476</v>
      </c>
      <c r="I3490" s="99">
        <v>0</v>
      </c>
      <c r="J3490" s="98">
        <v>1476</v>
      </c>
      <c r="K3490" s="100">
        <v>0.19647999999999999</v>
      </c>
      <c r="M3490">
        <f t="shared" si="108"/>
        <v>0</v>
      </c>
      <c r="N3490">
        <f t="shared" si="109"/>
        <v>0</v>
      </c>
    </row>
    <row r="3491" spans="1:14" x14ac:dyDescent="0.2">
      <c r="A3491" s="96">
        <v>500039</v>
      </c>
      <c r="B3491" s="97" t="s">
        <v>263</v>
      </c>
      <c r="C3491" s="97" t="s">
        <v>264</v>
      </c>
      <c r="D3491" s="96" t="s">
        <v>3543</v>
      </c>
      <c r="E3491" s="98">
        <v>2051</v>
      </c>
      <c r="F3491" s="99">
        <v>0</v>
      </c>
      <c r="G3491" s="98">
        <v>2051</v>
      </c>
      <c r="H3491" s="98">
        <v>31721</v>
      </c>
      <c r="I3491" s="99">
        <v>0</v>
      </c>
      <c r="J3491" s="98">
        <v>31721</v>
      </c>
      <c r="K3491" s="100">
        <v>6.4659999999999995E-2</v>
      </c>
      <c r="M3491">
        <f t="shared" si="108"/>
        <v>0</v>
      </c>
      <c r="N3491">
        <f t="shared" si="109"/>
        <v>0</v>
      </c>
    </row>
    <row r="3492" spans="1:14" x14ac:dyDescent="0.2">
      <c r="A3492" s="96">
        <v>500041</v>
      </c>
      <c r="B3492" s="97" t="s">
        <v>267</v>
      </c>
      <c r="C3492" s="97" t="s">
        <v>264</v>
      </c>
      <c r="D3492" s="96" t="s">
        <v>3544</v>
      </c>
      <c r="E3492" s="98">
        <v>1548</v>
      </c>
      <c r="F3492" s="99">
        <v>0</v>
      </c>
      <c r="G3492" s="98">
        <v>1548</v>
      </c>
      <c r="H3492" s="98">
        <v>14047</v>
      </c>
      <c r="I3492" s="99">
        <v>0</v>
      </c>
      <c r="J3492" s="98">
        <v>14047</v>
      </c>
      <c r="K3492" s="100">
        <v>0.11020000000000001</v>
      </c>
      <c r="M3492">
        <f t="shared" si="108"/>
        <v>0</v>
      </c>
      <c r="N3492">
        <f t="shared" si="109"/>
        <v>0</v>
      </c>
    </row>
    <row r="3493" spans="1:14" x14ac:dyDescent="0.2">
      <c r="A3493" s="96">
        <v>500044</v>
      </c>
      <c r="B3493" s="97" t="s">
        <v>168</v>
      </c>
      <c r="C3493" s="97" t="s">
        <v>264</v>
      </c>
      <c r="D3493" s="96" t="s">
        <v>3545</v>
      </c>
      <c r="E3493" s="98">
        <v>2321</v>
      </c>
      <c r="F3493" s="99">
        <v>11</v>
      </c>
      <c r="G3493" s="98">
        <v>2332</v>
      </c>
      <c r="H3493" s="98">
        <v>25048</v>
      </c>
      <c r="I3493" s="99">
        <v>1961</v>
      </c>
      <c r="J3493" s="98">
        <v>27009</v>
      </c>
      <c r="K3493" s="100">
        <v>8.634E-2</v>
      </c>
      <c r="M3493">
        <f t="shared" si="108"/>
        <v>4.7169811320754715E-3</v>
      </c>
      <c r="N3493">
        <f t="shared" si="109"/>
        <v>7.2605427820356172E-2</v>
      </c>
    </row>
    <row r="3494" spans="1:14" x14ac:dyDescent="0.2">
      <c r="A3494" s="96">
        <v>500049</v>
      </c>
      <c r="B3494" s="97" t="s">
        <v>3546</v>
      </c>
      <c r="C3494" s="97" t="s">
        <v>264</v>
      </c>
      <c r="D3494" s="96" t="s">
        <v>3547</v>
      </c>
      <c r="E3494" s="98">
        <v>221</v>
      </c>
      <c r="F3494" s="99">
        <v>0</v>
      </c>
      <c r="G3494" s="98">
        <v>221</v>
      </c>
      <c r="H3494" s="98">
        <v>3007</v>
      </c>
      <c r="I3494" s="99">
        <v>0</v>
      </c>
      <c r="J3494" s="98">
        <v>3007</v>
      </c>
      <c r="K3494" s="100">
        <v>7.3499999999999996E-2</v>
      </c>
      <c r="M3494">
        <f t="shared" si="108"/>
        <v>0</v>
      </c>
      <c r="N3494">
        <f t="shared" si="109"/>
        <v>0</v>
      </c>
    </row>
    <row r="3495" spans="1:14" x14ac:dyDescent="0.2">
      <c r="A3495" s="96">
        <v>500050</v>
      </c>
      <c r="B3495" s="97" t="s">
        <v>267</v>
      </c>
      <c r="C3495" s="97" t="s">
        <v>264</v>
      </c>
      <c r="D3495" s="96" t="s">
        <v>3548</v>
      </c>
      <c r="E3495" s="98">
        <v>2788</v>
      </c>
      <c r="F3495" s="99">
        <v>116</v>
      </c>
      <c r="G3495" s="98">
        <v>2904</v>
      </c>
      <c r="H3495" s="98">
        <v>25458</v>
      </c>
      <c r="I3495" s="99">
        <v>14197</v>
      </c>
      <c r="J3495" s="98">
        <v>39655</v>
      </c>
      <c r="K3495" s="100">
        <v>7.3230000000000003E-2</v>
      </c>
      <c r="M3495">
        <f t="shared" si="108"/>
        <v>3.9944903581267219E-2</v>
      </c>
      <c r="N3495">
        <f t="shared" si="109"/>
        <v>0.35801286092548229</v>
      </c>
    </row>
    <row r="3496" spans="1:14" x14ac:dyDescent="0.2">
      <c r="A3496" s="96">
        <v>500051</v>
      </c>
      <c r="B3496" s="97" t="s">
        <v>263</v>
      </c>
      <c r="C3496" s="97" t="s">
        <v>264</v>
      </c>
      <c r="D3496" s="96" t="s">
        <v>3549</v>
      </c>
      <c r="E3496" s="98">
        <v>1071</v>
      </c>
      <c r="F3496" s="99">
        <v>0</v>
      </c>
      <c r="G3496" s="98">
        <v>1071</v>
      </c>
      <c r="H3496" s="98">
        <v>22342</v>
      </c>
      <c r="I3496" s="99">
        <v>0</v>
      </c>
      <c r="J3496" s="98">
        <v>22342</v>
      </c>
      <c r="K3496" s="100">
        <v>4.7940000000000003E-2</v>
      </c>
      <c r="M3496">
        <f t="shared" si="108"/>
        <v>0</v>
      </c>
      <c r="N3496">
        <f t="shared" si="109"/>
        <v>0</v>
      </c>
    </row>
    <row r="3497" spans="1:14" x14ac:dyDescent="0.2">
      <c r="A3497" s="96">
        <v>500052</v>
      </c>
      <c r="B3497" s="97" t="s">
        <v>263</v>
      </c>
      <c r="C3497" s="97" t="s">
        <v>264</v>
      </c>
      <c r="D3497" s="96" t="s">
        <v>3550</v>
      </c>
      <c r="E3497" s="98">
        <v>75</v>
      </c>
      <c r="F3497" s="99">
        <v>0</v>
      </c>
      <c r="G3497" s="98">
        <v>75</v>
      </c>
      <c r="H3497" s="98">
        <v>674</v>
      </c>
      <c r="I3497" s="99">
        <v>0</v>
      </c>
      <c r="J3497" s="98">
        <v>674</v>
      </c>
      <c r="K3497" s="100">
        <v>0.11128</v>
      </c>
      <c r="M3497">
        <f t="shared" si="108"/>
        <v>0</v>
      </c>
      <c r="N3497">
        <f t="shared" si="109"/>
        <v>0</v>
      </c>
    </row>
    <row r="3498" spans="1:14" x14ac:dyDescent="0.2">
      <c r="A3498" s="96">
        <v>500053</v>
      </c>
      <c r="B3498" s="97" t="s">
        <v>263</v>
      </c>
      <c r="C3498" s="97" t="s">
        <v>264</v>
      </c>
      <c r="D3498" s="96" t="s">
        <v>3551</v>
      </c>
      <c r="E3498" s="98">
        <v>487</v>
      </c>
      <c r="F3498" s="99">
        <v>10</v>
      </c>
      <c r="G3498" s="98">
        <v>497</v>
      </c>
      <c r="H3498" s="98">
        <v>7524</v>
      </c>
      <c r="I3498" s="99">
        <v>307</v>
      </c>
      <c r="J3498" s="98">
        <v>7831</v>
      </c>
      <c r="K3498" s="100">
        <v>6.3469999999999999E-2</v>
      </c>
      <c r="M3498">
        <f t="shared" si="108"/>
        <v>2.0120724346076459E-2</v>
      </c>
      <c r="N3498">
        <f t="shared" si="109"/>
        <v>3.9203166900778956E-2</v>
      </c>
    </row>
    <row r="3499" spans="1:14" x14ac:dyDescent="0.2">
      <c r="A3499" s="96">
        <v>500054</v>
      </c>
      <c r="B3499" s="97" t="s">
        <v>263</v>
      </c>
      <c r="C3499" s="97" t="s">
        <v>264</v>
      </c>
      <c r="D3499" s="96" t="s">
        <v>3552</v>
      </c>
      <c r="E3499" s="98">
        <v>3236</v>
      </c>
      <c r="F3499" s="99">
        <v>3</v>
      </c>
      <c r="G3499" s="98">
        <v>3239</v>
      </c>
      <c r="H3499" s="98">
        <v>49903</v>
      </c>
      <c r="I3499" s="99">
        <v>1293</v>
      </c>
      <c r="J3499" s="98">
        <v>51196</v>
      </c>
      <c r="K3499" s="100">
        <v>6.3270000000000007E-2</v>
      </c>
      <c r="M3499">
        <f t="shared" si="108"/>
        <v>9.2621179376350721E-4</v>
      </c>
      <c r="N3499">
        <f t="shared" si="109"/>
        <v>2.5255879365575436E-2</v>
      </c>
    </row>
    <row r="3500" spans="1:14" x14ac:dyDescent="0.2">
      <c r="A3500" s="96">
        <v>500058</v>
      </c>
      <c r="B3500" s="97" t="s">
        <v>263</v>
      </c>
      <c r="C3500" s="97" t="s">
        <v>264</v>
      </c>
      <c r="D3500" s="96" t="s">
        <v>3553</v>
      </c>
      <c r="E3500" s="98">
        <v>787</v>
      </c>
      <c r="F3500" s="99">
        <v>0</v>
      </c>
      <c r="G3500" s="98">
        <v>787</v>
      </c>
      <c r="H3500" s="98">
        <v>13788</v>
      </c>
      <c r="I3500" s="99">
        <v>0</v>
      </c>
      <c r="J3500" s="98">
        <v>13788</v>
      </c>
      <c r="K3500" s="100">
        <v>5.7079999999999999E-2</v>
      </c>
      <c r="M3500">
        <f t="shared" si="108"/>
        <v>0</v>
      </c>
      <c r="N3500">
        <f t="shared" si="109"/>
        <v>0</v>
      </c>
    </row>
    <row r="3501" spans="1:14" x14ac:dyDescent="0.2">
      <c r="A3501" s="96">
        <v>500060</v>
      </c>
      <c r="B3501" s="97" t="s">
        <v>263</v>
      </c>
      <c r="C3501" s="97" t="s">
        <v>264</v>
      </c>
      <c r="D3501" s="96" t="s">
        <v>3554</v>
      </c>
      <c r="E3501" s="98">
        <v>144</v>
      </c>
      <c r="F3501" s="99">
        <v>0</v>
      </c>
      <c r="G3501" s="98">
        <v>144</v>
      </c>
      <c r="H3501" s="98">
        <v>1686</v>
      </c>
      <c r="I3501" s="99">
        <v>617</v>
      </c>
      <c r="J3501" s="98">
        <v>2303</v>
      </c>
      <c r="K3501" s="100">
        <v>6.2530000000000002E-2</v>
      </c>
      <c r="M3501">
        <f t="shared" si="108"/>
        <v>0</v>
      </c>
      <c r="N3501">
        <f t="shared" si="109"/>
        <v>0.26791141988710376</v>
      </c>
    </row>
    <row r="3502" spans="1:14" x14ac:dyDescent="0.2">
      <c r="A3502" s="96">
        <v>500064</v>
      </c>
      <c r="B3502" s="97" t="s">
        <v>263</v>
      </c>
      <c r="C3502" s="97" t="s">
        <v>264</v>
      </c>
      <c r="D3502" s="96" t="s">
        <v>3555</v>
      </c>
      <c r="E3502" s="98">
        <v>4537</v>
      </c>
      <c r="F3502" s="99">
        <v>28</v>
      </c>
      <c r="G3502" s="98">
        <v>4565</v>
      </c>
      <c r="H3502" s="98">
        <v>25861</v>
      </c>
      <c r="I3502" s="99">
        <v>2067</v>
      </c>
      <c r="J3502" s="98">
        <v>27928</v>
      </c>
      <c r="K3502" s="100">
        <v>0.16345999999999999</v>
      </c>
      <c r="M3502">
        <f t="shared" si="108"/>
        <v>6.1336254107338447E-3</v>
      </c>
      <c r="N3502">
        <f t="shared" si="109"/>
        <v>7.401174448582068E-2</v>
      </c>
    </row>
    <row r="3503" spans="1:14" x14ac:dyDescent="0.2">
      <c r="A3503" s="96">
        <v>500072</v>
      </c>
      <c r="B3503" s="97" t="s">
        <v>263</v>
      </c>
      <c r="C3503" s="97" t="s">
        <v>264</v>
      </c>
      <c r="D3503" s="96" t="s">
        <v>3556</v>
      </c>
      <c r="E3503" s="98">
        <v>306</v>
      </c>
      <c r="F3503" s="99">
        <v>0</v>
      </c>
      <c r="G3503" s="98">
        <v>306</v>
      </c>
      <c r="H3503" s="98">
        <v>10676</v>
      </c>
      <c r="I3503" s="99">
        <v>0</v>
      </c>
      <c r="J3503" s="98">
        <v>10676</v>
      </c>
      <c r="K3503" s="100">
        <v>2.8660000000000001E-2</v>
      </c>
      <c r="M3503">
        <f t="shared" si="108"/>
        <v>0</v>
      </c>
      <c r="N3503">
        <f t="shared" si="109"/>
        <v>0</v>
      </c>
    </row>
    <row r="3504" spans="1:14" x14ac:dyDescent="0.2">
      <c r="A3504" s="96">
        <v>500077</v>
      </c>
      <c r="B3504" s="97" t="s">
        <v>263</v>
      </c>
      <c r="C3504" s="97" t="s">
        <v>264</v>
      </c>
      <c r="D3504" s="96" t="s">
        <v>3557</v>
      </c>
      <c r="E3504" s="98">
        <v>1175</v>
      </c>
      <c r="F3504" s="99">
        <v>0</v>
      </c>
      <c r="G3504" s="98">
        <v>1175</v>
      </c>
      <c r="H3504" s="98">
        <v>20735</v>
      </c>
      <c r="I3504" s="99">
        <v>5</v>
      </c>
      <c r="J3504" s="98">
        <v>20740</v>
      </c>
      <c r="K3504" s="100">
        <v>5.6649999999999999E-2</v>
      </c>
      <c r="M3504">
        <f t="shared" si="108"/>
        <v>0</v>
      </c>
      <c r="N3504">
        <f t="shared" si="109"/>
        <v>2.4108003857280618E-4</v>
      </c>
    </row>
    <row r="3505" spans="1:14" x14ac:dyDescent="0.2">
      <c r="A3505" s="96">
        <v>500079</v>
      </c>
      <c r="B3505" s="97" t="s">
        <v>263</v>
      </c>
      <c r="C3505" s="97" t="s">
        <v>264</v>
      </c>
      <c r="D3505" s="96" t="s">
        <v>3558</v>
      </c>
      <c r="E3505" s="98">
        <v>1168</v>
      </c>
      <c r="F3505" s="99">
        <v>0</v>
      </c>
      <c r="G3505" s="98">
        <v>1168</v>
      </c>
      <c r="H3505" s="98">
        <v>23918</v>
      </c>
      <c r="I3505" s="99">
        <v>0</v>
      </c>
      <c r="J3505" s="98">
        <v>23918</v>
      </c>
      <c r="K3505" s="100">
        <v>4.8829999999999998E-2</v>
      </c>
      <c r="M3505">
        <f t="shared" si="108"/>
        <v>0</v>
      </c>
      <c r="N3505">
        <f t="shared" si="109"/>
        <v>0</v>
      </c>
    </row>
    <row r="3506" spans="1:14" x14ac:dyDescent="0.2">
      <c r="A3506" s="96">
        <v>500084</v>
      </c>
      <c r="B3506" s="97" t="s">
        <v>263</v>
      </c>
      <c r="C3506" s="97" t="s">
        <v>264</v>
      </c>
      <c r="D3506" s="96" t="s">
        <v>3559</v>
      </c>
      <c r="E3506" s="98">
        <v>72</v>
      </c>
      <c r="F3506" s="99">
        <v>2</v>
      </c>
      <c r="G3506" s="98">
        <v>74</v>
      </c>
      <c r="H3506" s="98">
        <v>1662</v>
      </c>
      <c r="I3506" s="99">
        <v>524</v>
      </c>
      <c r="J3506" s="98">
        <v>2186</v>
      </c>
      <c r="K3506" s="100">
        <v>3.3849999999999998E-2</v>
      </c>
      <c r="M3506">
        <f t="shared" si="108"/>
        <v>2.7027027027027029E-2</v>
      </c>
      <c r="N3506">
        <f t="shared" si="109"/>
        <v>0.23970722781335774</v>
      </c>
    </row>
    <row r="3507" spans="1:14" x14ac:dyDescent="0.2">
      <c r="A3507" s="96">
        <v>500088</v>
      </c>
      <c r="B3507" s="97" t="s">
        <v>263</v>
      </c>
      <c r="C3507" s="97" t="s">
        <v>264</v>
      </c>
      <c r="D3507" s="96" t="s">
        <v>3560</v>
      </c>
      <c r="E3507" s="98">
        <v>1862</v>
      </c>
      <c r="F3507" s="99">
        <v>10</v>
      </c>
      <c r="G3507" s="98">
        <v>1872</v>
      </c>
      <c r="H3507" s="98">
        <v>21306</v>
      </c>
      <c r="I3507" s="99">
        <v>2296</v>
      </c>
      <c r="J3507" s="98">
        <v>23602</v>
      </c>
      <c r="K3507" s="100">
        <v>7.9320000000000002E-2</v>
      </c>
      <c r="M3507">
        <f t="shared" si="108"/>
        <v>5.341880341880342E-3</v>
      </c>
      <c r="N3507">
        <f t="shared" si="109"/>
        <v>9.7279891534615706E-2</v>
      </c>
    </row>
    <row r="3508" spans="1:14" x14ac:dyDescent="0.2">
      <c r="A3508" s="96">
        <v>500108</v>
      </c>
      <c r="B3508" s="97" t="s">
        <v>263</v>
      </c>
      <c r="C3508" s="97" t="s">
        <v>264</v>
      </c>
      <c r="D3508" s="96" t="s">
        <v>1214</v>
      </c>
      <c r="E3508" s="98">
        <v>3403</v>
      </c>
      <c r="F3508" s="99">
        <v>0</v>
      </c>
      <c r="G3508" s="98">
        <v>3403</v>
      </c>
      <c r="H3508" s="98">
        <v>31000</v>
      </c>
      <c r="I3508" s="99">
        <v>0</v>
      </c>
      <c r="J3508" s="98">
        <v>31000</v>
      </c>
      <c r="K3508" s="100">
        <v>0.10977000000000001</v>
      </c>
      <c r="M3508">
        <f t="shared" si="108"/>
        <v>0</v>
      </c>
      <c r="N3508">
        <f t="shared" si="109"/>
        <v>0</v>
      </c>
    </row>
    <row r="3509" spans="1:14" x14ac:dyDescent="0.2">
      <c r="A3509" s="96">
        <v>500119</v>
      </c>
      <c r="B3509" s="97" t="s">
        <v>168</v>
      </c>
      <c r="C3509" s="97" t="s">
        <v>264</v>
      </c>
      <c r="D3509" s="96" t="s">
        <v>3561</v>
      </c>
      <c r="E3509" s="98">
        <v>659</v>
      </c>
      <c r="F3509" s="99">
        <v>4</v>
      </c>
      <c r="G3509" s="98">
        <v>663</v>
      </c>
      <c r="H3509" s="98">
        <v>8901</v>
      </c>
      <c r="I3509" s="99">
        <v>986</v>
      </c>
      <c r="J3509" s="98">
        <v>9887</v>
      </c>
      <c r="K3509" s="100">
        <v>6.7059999999999995E-2</v>
      </c>
      <c r="M3509">
        <f t="shared" si="108"/>
        <v>6.0331825037707393E-3</v>
      </c>
      <c r="N3509">
        <f t="shared" si="109"/>
        <v>9.9726914129665223E-2</v>
      </c>
    </row>
    <row r="3510" spans="1:14" x14ac:dyDescent="0.2">
      <c r="A3510" s="96">
        <v>500124</v>
      </c>
      <c r="B3510" s="97" t="s">
        <v>263</v>
      </c>
      <c r="C3510" s="97" t="s">
        <v>264</v>
      </c>
      <c r="D3510" s="96" t="s">
        <v>3562</v>
      </c>
      <c r="E3510" s="98">
        <v>617</v>
      </c>
      <c r="F3510" s="99">
        <v>0</v>
      </c>
      <c r="G3510" s="98">
        <v>617</v>
      </c>
      <c r="H3510" s="98">
        <v>14929</v>
      </c>
      <c r="I3510" s="99">
        <v>12</v>
      </c>
      <c r="J3510" s="98">
        <v>14941</v>
      </c>
      <c r="K3510" s="100">
        <v>4.1300000000000003E-2</v>
      </c>
      <c r="M3510">
        <f t="shared" si="108"/>
        <v>0</v>
      </c>
      <c r="N3510">
        <f t="shared" si="109"/>
        <v>8.031590924302256E-4</v>
      </c>
    </row>
    <row r="3511" spans="1:14" x14ac:dyDescent="0.2">
      <c r="A3511" s="96">
        <v>500129</v>
      </c>
      <c r="B3511" s="97" t="s">
        <v>263</v>
      </c>
      <c r="C3511" s="97" t="s">
        <v>264</v>
      </c>
      <c r="D3511" s="96" t="s">
        <v>3563</v>
      </c>
      <c r="E3511" s="98">
        <v>1826</v>
      </c>
      <c r="F3511" s="99">
        <v>51</v>
      </c>
      <c r="G3511" s="98">
        <v>1877</v>
      </c>
      <c r="H3511" s="98">
        <v>27057</v>
      </c>
      <c r="I3511" s="99">
        <v>1964</v>
      </c>
      <c r="J3511" s="98">
        <v>29021</v>
      </c>
      <c r="K3511" s="100">
        <v>6.4680000000000001E-2</v>
      </c>
      <c r="M3511">
        <f t="shared" si="108"/>
        <v>2.7171017581246671E-2</v>
      </c>
      <c r="N3511">
        <f t="shared" si="109"/>
        <v>6.7675131801109539E-2</v>
      </c>
    </row>
    <row r="3512" spans="1:14" x14ac:dyDescent="0.2">
      <c r="A3512" s="96">
        <v>500134</v>
      </c>
      <c r="B3512" s="97" t="s">
        <v>263</v>
      </c>
      <c r="C3512" s="97" t="s">
        <v>264</v>
      </c>
      <c r="D3512" s="96" t="s">
        <v>3564</v>
      </c>
      <c r="E3512" s="98">
        <v>54</v>
      </c>
      <c r="F3512" s="99">
        <v>0</v>
      </c>
      <c r="G3512" s="98">
        <v>54</v>
      </c>
      <c r="H3512" s="98">
        <v>622</v>
      </c>
      <c r="I3512" s="99">
        <v>0</v>
      </c>
      <c r="J3512" s="98">
        <v>622</v>
      </c>
      <c r="K3512" s="100">
        <v>8.6819999999999994E-2</v>
      </c>
      <c r="M3512">
        <f t="shared" si="108"/>
        <v>0</v>
      </c>
      <c r="N3512">
        <f t="shared" si="109"/>
        <v>0</v>
      </c>
    </row>
    <row r="3513" spans="1:14" x14ac:dyDescent="0.2">
      <c r="A3513" s="96">
        <v>500138</v>
      </c>
      <c r="B3513" s="97" t="s">
        <v>263</v>
      </c>
      <c r="C3513" s="97" t="s">
        <v>264</v>
      </c>
      <c r="D3513" s="96" t="s">
        <v>3565</v>
      </c>
      <c r="E3513" s="98">
        <v>27</v>
      </c>
      <c r="F3513" s="99">
        <v>0</v>
      </c>
      <c r="G3513" s="98">
        <v>27</v>
      </c>
      <c r="H3513" s="98">
        <v>716</v>
      </c>
      <c r="I3513" s="99">
        <v>0</v>
      </c>
      <c r="J3513" s="98">
        <v>716</v>
      </c>
      <c r="K3513" s="100">
        <v>3.771E-2</v>
      </c>
      <c r="M3513">
        <f t="shared" si="108"/>
        <v>0</v>
      </c>
      <c r="N3513">
        <f t="shared" si="109"/>
        <v>0</v>
      </c>
    </row>
    <row r="3514" spans="1:14" x14ac:dyDescent="0.2">
      <c r="A3514" s="96">
        <v>500139</v>
      </c>
      <c r="B3514" s="97" t="s">
        <v>168</v>
      </c>
      <c r="C3514" s="97" t="s">
        <v>264</v>
      </c>
      <c r="D3514" s="96" t="s">
        <v>3566</v>
      </c>
      <c r="E3514" s="98">
        <v>351</v>
      </c>
      <c r="F3514" s="99">
        <v>0</v>
      </c>
      <c r="G3514" s="98">
        <v>351</v>
      </c>
      <c r="H3514" s="98">
        <v>6083</v>
      </c>
      <c r="I3514" s="99">
        <v>14</v>
      </c>
      <c r="J3514" s="98">
        <v>6097</v>
      </c>
      <c r="K3514" s="100">
        <v>5.7570000000000003E-2</v>
      </c>
      <c r="M3514">
        <f t="shared" si="108"/>
        <v>0</v>
      </c>
      <c r="N3514">
        <f t="shared" si="109"/>
        <v>2.2962112514351321E-3</v>
      </c>
    </row>
    <row r="3515" spans="1:14" x14ac:dyDescent="0.2">
      <c r="A3515" s="96">
        <v>500141</v>
      </c>
      <c r="B3515" s="97" t="s">
        <v>263</v>
      </c>
      <c r="C3515" s="97" t="s">
        <v>264</v>
      </c>
      <c r="D3515" s="96" t="s">
        <v>3567</v>
      </c>
      <c r="E3515" s="98">
        <v>944</v>
      </c>
      <c r="F3515" s="99">
        <v>0</v>
      </c>
      <c r="G3515" s="98">
        <v>944</v>
      </c>
      <c r="H3515" s="98">
        <v>10223</v>
      </c>
      <c r="I3515" s="99">
        <v>0</v>
      </c>
      <c r="J3515" s="98">
        <v>10223</v>
      </c>
      <c r="K3515" s="100">
        <v>9.2340000000000005E-2</v>
      </c>
      <c r="M3515">
        <f t="shared" si="108"/>
        <v>0</v>
      </c>
      <c r="N3515">
        <f t="shared" si="109"/>
        <v>0</v>
      </c>
    </row>
    <row r="3516" spans="1:14" x14ac:dyDescent="0.2">
      <c r="A3516" s="96">
        <v>500143</v>
      </c>
      <c r="B3516" s="97" t="s">
        <v>263</v>
      </c>
      <c r="C3516" s="97" t="s">
        <v>264</v>
      </c>
      <c r="D3516" s="96" t="s">
        <v>3568</v>
      </c>
      <c r="E3516" s="98">
        <v>481</v>
      </c>
      <c r="F3516" s="99">
        <v>0</v>
      </c>
      <c r="G3516" s="98">
        <v>481</v>
      </c>
      <c r="H3516" s="98">
        <v>2545</v>
      </c>
      <c r="I3516" s="99">
        <v>0</v>
      </c>
      <c r="J3516" s="98">
        <v>2545</v>
      </c>
      <c r="K3516" s="100">
        <v>0.189</v>
      </c>
      <c r="M3516">
        <f t="shared" si="108"/>
        <v>0</v>
      </c>
      <c r="N3516">
        <f t="shared" si="109"/>
        <v>0</v>
      </c>
    </row>
    <row r="3517" spans="1:14" x14ac:dyDescent="0.2">
      <c r="A3517" s="96">
        <v>500148</v>
      </c>
      <c r="B3517" s="97" t="s">
        <v>263</v>
      </c>
      <c r="C3517" s="97" t="s">
        <v>264</v>
      </c>
      <c r="D3517" s="96" t="s">
        <v>3569</v>
      </c>
      <c r="E3517" s="98">
        <v>22</v>
      </c>
      <c r="F3517" s="99">
        <v>0</v>
      </c>
      <c r="G3517" s="98">
        <v>22</v>
      </c>
      <c r="H3517" s="98">
        <v>554</v>
      </c>
      <c r="I3517" s="99">
        <v>0</v>
      </c>
      <c r="J3517" s="98">
        <v>554</v>
      </c>
      <c r="K3517" s="100">
        <v>3.9710000000000002E-2</v>
      </c>
      <c r="M3517">
        <f t="shared" si="108"/>
        <v>0</v>
      </c>
      <c r="N3517">
        <f t="shared" si="109"/>
        <v>0</v>
      </c>
    </row>
    <row r="3518" spans="1:14" x14ac:dyDescent="0.2">
      <c r="A3518" s="96">
        <v>500150</v>
      </c>
      <c r="B3518" s="97" t="s">
        <v>267</v>
      </c>
      <c r="C3518" s="97" t="s">
        <v>264</v>
      </c>
      <c r="D3518" s="96" t="s">
        <v>3570</v>
      </c>
      <c r="E3518" s="98">
        <v>706</v>
      </c>
      <c r="F3518" s="99">
        <v>3</v>
      </c>
      <c r="G3518" s="98">
        <v>709</v>
      </c>
      <c r="H3518" s="98">
        <v>8543</v>
      </c>
      <c r="I3518" s="99">
        <v>2783</v>
      </c>
      <c r="J3518" s="98">
        <v>11326</v>
      </c>
      <c r="K3518" s="100">
        <v>6.2600000000000003E-2</v>
      </c>
      <c r="M3518">
        <f t="shared" si="108"/>
        <v>4.2313117066290554E-3</v>
      </c>
      <c r="N3518">
        <f t="shared" si="109"/>
        <v>0.24571781741126611</v>
      </c>
    </row>
    <row r="3519" spans="1:14" x14ac:dyDescent="0.2">
      <c r="A3519" s="96">
        <v>510001</v>
      </c>
      <c r="B3519" s="97" t="s">
        <v>3445</v>
      </c>
      <c r="C3519" s="97" t="s">
        <v>812</v>
      </c>
      <c r="D3519" s="96" t="s">
        <v>3571</v>
      </c>
      <c r="E3519" s="98">
        <v>3877</v>
      </c>
      <c r="F3519" s="99">
        <v>55</v>
      </c>
      <c r="G3519" s="98">
        <v>3932</v>
      </c>
      <c r="H3519" s="98">
        <v>39094</v>
      </c>
      <c r="I3519" s="99">
        <v>1123</v>
      </c>
      <c r="J3519" s="98">
        <v>40217</v>
      </c>
      <c r="K3519" s="100">
        <v>9.7769999999999996E-2</v>
      </c>
      <c r="M3519">
        <f t="shared" si="108"/>
        <v>1.3987792472024415E-2</v>
      </c>
      <c r="N3519">
        <f t="shared" si="109"/>
        <v>2.792351493149663E-2</v>
      </c>
    </row>
    <row r="3520" spans="1:14" x14ac:dyDescent="0.2">
      <c r="A3520" s="96">
        <v>510002</v>
      </c>
      <c r="B3520" s="97" t="s">
        <v>168</v>
      </c>
      <c r="C3520" s="97" t="s">
        <v>812</v>
      </c>
      <c r="D3520" s="96" t="s">
        <v>3572</v>
      </c>
      <c r="E3520" s="98">
        <v>1292</v>
      </c>
      <c r="F3520" s="99">
        <v>0</v>
      </c>
      <c r="G3520" s="98">
        <v>1292</v>
      </c>
      <c r="H3520" s="98">
        <v>11148</v>
      </c>
      <c r="I3520" s="99">
        <v>418</v>
      </c>
      <c r="J3520" s="98">
        <v>11566</v>
      </c>
      <c r="K3520" s="100">
        <v>0.11171</v>
      </c>
      <c r="M3520">
        <f t="shared" si="108"/>
        <v>0</v>
      </c>
      <c r="N3520">
        <f t="shared" si="109"/>
        <v>3.6140411551098046E-2</v>
      </c>
    </row>
    <row r="3521" spans="1:14" x14ac:dyDescent="0.2">
      <c r="A3521" s="96">
        <v>510006</v>
      </c>
      <c r="B3521" s="97" t="s">
        <v>3445</v>
      </c>
      <c r="C3521" s="97" t="s">
        <v>812</v>
      </c>
      <c r="D3521" s="96" t="s">
        <v>3573</v>
      </c>
      <c r="E3521" s="98">
        <v>3951</v>
      </c>
      <c r="F3521" s="99">
        <v>6</v>
      </c>
      <c r="G3521" s="98">
        <v>3957</v>
      </c>
      <c r="H3521" s="98">
        <v>39582</v>
      </c>
      <c r="I3521" s="99">
        <v>1482</v>
      </c>
      <c r="J3521" s="98">
        <v>41064</v>
      </c>
      <c r="K3521" s="100">
        <v>9.6360000000000001E-2</v>
      </c>
      <c r="M3521">
        <f t="shared" si="108"/>
        <v>1.5163002274450341E-3</v>
      </c>
      <c r="N3521">
        <f t="shared" si="109"/>
        <v>3.609000584453536E-2</v>
      </c>
    </row>
    <row r="3522" spans="1:14" x14ac:dyDescent="0.2">
      <c r="A3522" s="96">
        <v>510007</v>
      </c>
      <c r="B3522" s="97" t="s">
        <v>3445</v>
      </c>
      <c r="C3522" s="97" t="s">
        <v>812</v>
      </c>
      <c r="D3522" s="96" t="s">
        <v>606</v>
      </c>
      <c r="E3522" s="98">
        <v>3925</v>
      </c>
      <c r="F3522" s="99">
        <v>140</v>
      </c>
      <c r="G3522" s="98">
        <v>4065</v>
      </c>
      <c r="H3522" s="98">
        <v>41491</v>
      </c>
      <c r="I3522" s="99">
        <v>4505</v>
      </c>
      <c r="J3522" s="98">
        <v>45996</v>
      </c>
      <c r="K3522" s="100">
        <v>8.838E-2</v>
      </c>
      <c r="M3522">
        <f t="shared" si="108"/>
        <v>3.4440344403444033E-2</v>
      </c>
      <c r="N3522">
        <f t="shared" si="109"/>
        <v>9.7943299417340632E-2</v>
      </c>
    </row>
    <row r="3523" spans="1:14" x14ac:dyDescent="0.2">
      <c r="A3523" s="96">
        <v>510008</v>
      </c>
      <c r="B3523" s="97" t="s">
        <v>3445</v>
      </c>
      <c r="C3523" s="97" t="s">
        <v>812</v>
      </c>
      <c r="D3523" s="96" t="s">
        <v>3574</v>
      </c>
      <c r="E3523" s="98">
        <v>1504</v>
      </c>
      <c r="F3523" s="99">
        <v>4</v>
      </c>
      <c r="G3523" s="98">
        <v>1508</v>
      </c>
      <c r="H3523" s="98">
        <v>15114</v>
      </c>
      <c r="I3523" s="99">
        <v>811</v>
      </c>
      <c r="J3523" s="98">
        <v>15925</v>
      </c>
      <c r="K3523" s="100">
        <v>9.4689999999999996E-2</v>
      </c>
      <c r="M3523">
        <f t="shared" si="108"/>
        <v>2.6525198938992041E-3</v>
      </c>
      <c r="N3523">
        <f t="shared" si="109"/>
        <v>5.0926216640502356E-2</v>
      </c>
    </row>
    <row r="3524" spans="1:14" x14ac:dyDescent="0.2">
      <c r="A3524" s="96">
        <v>510012</v>
      </c>
      <c r="B3524" s="97" t="s">
        <v>3445</v>
      </c>
      <c r="C3524" s="97" t="s">
        <v>812</v>
      </c>
      <c r="D3524" s="96" t="s">
        <v>3575</v>
      </c>
      <c r="E3524" s="98">
        <v>1281</v>
      </c>
      <c r="F3524" s="99">
        <v>0</v>
      </c>
      <c r="G3524" s="98">
        <v>1281</v>
      </c>
      <c r="H3524" s="98">
        <v>9436</v>
      </c>
      <c r="I3524" s="99">
        <v>260</v>
      </c>
      <c r="J3524" s="98">
        <v>9696</v>
      </c>
      <c r="K3524" s="100">
        <v>0.13211999999999999</v>
      </c>
      <c r="M3524">
        <f t="shared" ref="M3524:M3587" si="110">F3524/G3524</f>
        <v>0</v>
      </c>
      <c r="N3524">
        <f t="shared" ref="N3524:N3587" si="111">I3524/J3524</f>
        <v>2.6815181518151814E-2</v>
      </c>
    </row>
    <row r="3525" spans="1:14" x14ac:dyDescent="0.2">
      <c r="A3525" s="96">
        <v>510013</v>
      </c>
      <c r="B3525" s="97" t="s">
        <v>3445</v>
      </c>
      <c r="C3525" s="97" t="s">
        <v>812</v>
      </c>
      <c r="D3525" s="96" t="s">
        <v>3576</v>
      </c>
      <c r="E3525" s="98">
        <v>709</v>
      </c>
      <c r="F3525" s="99">
        <v>6</v>
      </c>
      <c r="G3525" s="98">
        <v>715</v>
      </c>
      <c r="H3525" s="98">
        <v>7494</v>
      </c>
      <c r="I3525" s="99">
        <v>694</v>
      </c>
      <c r="J3525" s="98">
        <v>8188</v>
      </c>
      <c r="K3525" s="100">
        <v>8.7319999999999995E-2</v>
      </c>
      <c r="M3525">
        <f t="shared" si="110"/>
        <v>8.3916083916083916E-3</v>
      </c>
      <c r="N3525">
        <f t="shared" si="111"/>
        <v>8.4758182706399607E-2</v>
      </c>
    </row>
    <row r="3526" spans="1:14" x14ac:dyDescent="0.2">
      <c r="A3526" s="96">
        <v>510018</v>
      </c>
      <c r="B3526" s="97" t="s">
        <v>3455</v>
      </c>
      <c r="C3526" s="97" t="s">
        <v>812</v>
      </c>
      <c r="D3526" s="96" t="s">
        <v>3577</v>
      </c>
      <c r="E3526" s="98">
        <v>415</v>
      </c>
      <c r="F3526" s="99">
        <v>2</v>
      </c>
      <c r="G3526" s="98">
        <v>417</v>
      </c>
      <c r="H3526" s="98">
        <v>5096</v>
      </c>
      <c r="I3526" s="99">
        <v>145</v>
      </c>
      <c r="J3526" s="98">
        <v>5241</v>
      </c>
      <c r="K3526" s="100">
        <v>7.9560000000000006E-2</v>
      </c>
      <c r="M3526">
        <f t="shared" si="110"/>
        <v>4.7961630695443642E-3</v>
      </c>
      <c r="N3526">
        <f t="shared" si="111"/>
        <v>2.7666475863384849E-2</v>
      </c>
    </row>
    <row r="3527" spans="1:14" x14ac:dyDescent="0.2">
      <c r="A3527" s="96">
        <v>510022</v>
      </c>
      <c r="B3527" s="97" t="s">
        <v>3445</v>
      </c>
      <c r="C3527" s="97" t="s">
        <v>812</v>
      </c>
      <c r="D3527" s="96" t="s">
        <v>3578</v>
      </c>
      <c r="E3527" s="98">
        <v>7542</v>
      </c>
      <c r="F3527" s="99">
        <v>235</v>
      </c>
      <c r="G3527" s="98">
        <v>7777</v>
      </c>
      <c r="H3527" s="98">
        <v>87420</v>
      </c>
      <c r="I3527" s="99">
        <v>7524</v>
      </c>
      <c r="J3527" s="98">
        <v>94944</v>
      </c>
      <c r="K3527" s="100">
        <v>8.1909999999999997E-2</v>
      </c>
      <c r="M3527">
        <f t="shared" si="110"/>
        <v>3.0217307445030216E-2</v>
      </c>
      <c r="N3527">
        <f t="shared" si="111"/>
        <v>7.9246713852376138E-2</v>
      </c>
    </row>
    <row r="3528" spans="1:14" x14ac:dyDescent="0.2">
      <c r="A3528" s="96">
        <v>510023</v>
      </c>
      <c r="B3528" s="97" t="s">
        <v>3445</v>
      </c>
      <c r="C3528" s="97" t="s">
        <v>812</v>
      </c>
      <c r="D3528" s="96" t="s">
        <v>3579</v>
      </c>
      <c r="E3528" s="98">
        <v>843</v>
      </c>
      <c r="F3528" s="99">
        <v>0</v>
      </c>
      <c r="G3528" s="98">
        <v>843</v>
      </c>
      <c r="H3528" s="98">
        <v>14124</v>
      </c>
      <c r="I3528" s="99">
        <v>0</v>
      </c>
      <c r="J3528" s="98">
        <v>14124</v>
      </c>
      <c r="K3528" s="100">
        <v>5.969E-2</v>
      </c>
      <c r="M3528">
        <f t="shared" si="110"/>
        <v>0</v>
      </c>
      <c r="N3528">
        <f t="shared" si="111"/>
        <v>0</v>
      </c>
    </row>
    <row r="3529" spans="1:14" x14ac:dyDescent="0.2">
      <c r="A3529" s="96">
        <v>510024</v>
      </c>
      <c r="B3529" s="97" t="s">
        <v>3445</v>
      </c>
      <c r="C3529" s="97" t="s">
        <v>812</v>
      </c>
      <c r="D3529" s="96" t="s">
        <v>3580</v>
      </c>
      <c r="E3529" s="98">
        <v>676</v>
      </c>
      <c r="F3529" s="99">
        <v>32</v>
      </c>
      <c r="G3529" s="98">
        <v>708</v>
      </c>
      <c r="H3529" s="98">
        <v>24312</v>
      </c>
      <c r="I3529" s="99">
        <v>983</v>
      </c>
      <c r="J3529" s="98">
        <v>25295</v>
      </c>
      <c r="K3529" s="100">
        <v>2.7990000000000001E-2</v>
      </c>
      <c r="M3529">
        <f t="shared" si="110"/>
        <v>4.519774011299435E-2</v>
      </c>
      <c r="N3529">
        <f t="shared" si="111"/>
        <v>3.8861435066218621E-2</v>
      </c>
    </row>
    <row r="3530" spans="1:14" x14ac:dyDescent="0.2">
      <c r="A3530" s="96">
        <v>510026</v>
      </c>
      <c r="B3530" s="97" t="s">
        <v>3455</v>
      </c>
      <c r="C3530" s="97" t="s">
        <v>812</v>
      </c>
      <c r="D3530" s="96" t="s">
        <v>3581</v>
      </c>
      <c r="E3530" s="98">
        <v>641</v>
      </c>
      <c r="F3530" s="99">
        <v>0</v>
      </c>
      <c r="G3530" s="98">
        <v>641</v>
      </c>
      <c r="H3530" s="98">
        <v>4495</v>
      </c>
      <c r="I3530" s="99">
        <v>0</v>
      </c>
      <c r="J3530" s="98">
        <v>4495</v>
      </c>
      <c r="K3530" s="100">
        <v>0.1426</v>
      </c>
      <c r="M3530">
        <f t="shared" si="110"/>
        <v>0</v>
      </c>
      <c r="N3530">
        <f t="shared" si="111"/>
        <v>0</v>
      </c>
    </row>
    <row r="3531" spans="1:14" x14ac:dyDescent="0.2">
      <c r="A3531" s="96">
        <v>510029</v>
      </c>
      <c r="B3531" s="97" t="s">
        <v>3445</v>
      </c>
      <c r="C3531" s="97" t="s">
        <v>812</v>
      </c>
      <c r="D3531" s="96" t="s">
        <v>3582</v>
      </c>
      <c r="E3531" s="98">
        <v>2170</v>
      </c>
      <c r="F3531" s="99">
        <v>16</v>
      </c>
      <c r="G3531" s="98">
        <v>2186</v>
      </c>
      <c r="H3531" s="98">
        <v>27507</v>
      </c>
      <c r="I3531" s="99">
        <v>1186</v>
      </c>
      <c r="J3531" s="98">
        <v>28693</v>
      </c>
      <c r="K3531" s="100">
        <v>7.6189999999999994E-2</v>
      </c>
      <c r="M3531">
        <f t="shared" si="110"/>
        <v>7.319304666056725E-3</v>
      </c>
      <c r="N3531">
        <f t="shared" si="111"/>
        <v>4.1334123305335799E-2</v>
      </c>
    </row>
    <row r="3532" spans="1:14" x14ac:dyDescent="0.2">
      <c r="A3532" s="96">
        <v>510030</v>
      </c>
      <c r="B3532" s="97" t="s">
        <v>3445</v>
      </c>
      <c r="C3532" s="97" t="s">
        <v>812</v>
      </c>
      <c r="D3532" s="96" t="s">
        <v>3583</v>
      </c>
      <c r="E3532" s="98">
        <v>2024</v>
      </c>
      <c r="F3532" s="99">
        <v>5</v>
      </c>
      <c r="G3532" s="98">
        <v>2029</v>
      </c>
      <c r="H3532" s="98">
        <v>13181</v>
      </c>
      <c r="I3532" s="99">
        <v>491</v>
      </c>
      <c r="J3532" s="98">
        <v>13672</v>
      </c>
      <c r="K3532" s="100">
        <v>0.14840999999999999</v>
      </c>
      <c r="M3532">
        <f t="shared" si="110"/>
        <v>2.4642681123706258E-3</v>
      </c>
      <c r="N3532">
        <f t="shared" si="111"/>
        <v>3.5912814511410179E-2</v>
      </c>
    </row>
    <row r="3533" spans="1:14" x14ac:dyDescent="0.2">
      <c r="A3533" s="96">
        <v>510031</v>
      </c>
      <c r="B3533" s="97" t="s">
        <v>3455</v>
      </c>
      <c r="C3533" s="97" t="s">
        <v>812</v>
      </c>
      <c r="D3533" s="96" t="s">
        <v>815</v>
      </c>
      <c r="E3533" s="98">
        <v>1232</v>
      </c>
      <c r="F3533" s="99">
        <v>0</v>
      </c>
      <c r="G3533" s="98">
        <v>1232</v>
      </c>
      <c r="H3533" s="98">
        <v>12452</v>
      </c>
      <c r="I3533" s="99">
        <v>0</v>
      </c>
      <c r="J3533" s="98">
        <v>12452</v>
      </c>
      <c r="K3533" s="100">
        <v>9.894E-2</v>
      </c>
      <c r="M3533">
        <f t="shared" si="110"/>
        <v>0</v>
      </c>
      <c r="N3533">
        <f t="shared" si="111"/>
        <v>0</v>
      </c>
    </row>
    <row r="3534" spans="1:14" x14ac:dyDescent="0.2">
      <c r="A3534" s="96">
        <v>510033</v>
      </c>
      <c r="B3534" s="97" t="s">
        <v>3445</v>
      </c>
      <c r="C3534" s="97" t="s">
        <v>812</v>
      </c>
      <c r="D3534" s="96" t="s">
        <v>3584</v>
      </c>
      <c r="E3534" s="98">
        <v>1366</v>
      </c>
      <c r="F3534" s="99">
        <v>0</v>
      </c>
      <c r="G3534" s="98">
        <v>1366</v>
      </c>
      <c r="H3534" s="98">
        <v>19965</v>
      </c>
      <c r="I3534" s="99">
        <v>0</v>
      </c>
      <c r="J3534" s="98">
        <v>19965</v>
      </c>
      <c r="K3534" s="100">
        <v>6.8419999999999995E-2</v>
      </c>
      <c r="M3534">
        <f t="shared" si="110"/>
        <v>0</v>
      </c>
      <c r="N3534">
        <f t="shared" si="111"/>
        <v>0</v>
      </c>
    </row>
    <row r="3535" spans="1:14" x14ac:dyDescent="0.2">
      <c r="A3535" s="96">
        <v>510038</v>
      </c>
      <c r="B3535" s="97" t="s">
        <v>3445</v>
      </c>
      <c r="C3535" s="97" t="s">
        <v>812</v>
      </c>
      <c r="D3535" s="96" t="s">
        <v>3585</v>
      </c>
      <c r="E3535" s="98">
        <v>1752</v>
      </c>
      <c r="F3535" s="99">
        <v>0</v>
      </c>
      <c r="G3535" s="98">
        <v>1752</v>
      </c>
      <c r="H3535" s="98">
        <v>8720</v>
      </c>
      <c r="I3535" s="99">
        <v>32</v>
      </c>
      <c r="J3535" s="98">
        <v>8752</v>
      </c>
      <c r="K3535" s="100">
        <v>0.20018</v>
      </c>
      <c r="M3535">
        <f t="shared" si="110"/>
        <v>0</v>
      </c>
      <c r="N3535">
        <f t="shared" si="111"/>
        <v>3.6563071297989031E-3</v>
      </c>
    </row>
    <row r="3536" spans="1:14" x14ac:dyDescent="0.2">
      <c r="A3536" s="96">
        <v>510039</v>
      </c>
      <c r="B3536" s="97" t="s">
        <v>3445</v>
      </c>
      <c r="C3536" s="97" t="s">
        <v>812</v>
      </c>
      <c r="D3536" s="96" t="s">
        <v>3586</v>
      </c>
      <c r="E3536" s="98">
        <v>993</v>
      </c>
      <c r="F3536" s="99">
        <v>4</v>
      </c>
      <c r="G3536" s="98">
        <v>997</v>
      </c>
      <c r="H3536" s="98">
        <v>10910</v>
      </c>
      <c r="I3536" s="99">
        <v>3029</v>
      </c>
      <c r="J3536" s="98">
        <v>13939</v>
      </c>
      <c r="K3536" s="100">
        <v>7.1529999999999996E-2</v>
      </c>
      <c r="M3536">
        <f t="shared" si="110"/>
        <v>4.0120361083249749E-3</v>
      </c>
      <c r="N3536">
        <f t="shared" si="111"/>
        <v>0.21730396728603199</v>
      </c>
    </row>
    <row r="3537" spans="1:14" x14ac:dyDescent="0.2">
      <c r="A3537" s="96">
        <v>510046</v>
      </c>
      <c r="B3537" s="97" t="s">
        <v>3445</v>
      </c>
      <c r="C3537" s="97" t="s">
        <v>812</v>
      </c>
      <c r="D3537" s="96" t="s">
        <v>3587</v>
      </c>
      <c r="E3537" s="98">
        <v>2411</v>
      </c>
      <c r="F3537" s="99">
        <v>0</v>
      </c>
      <c r="G3537" s="98">
        <v>2411</v>
      </c>
      <c r="H3537" s="98">
        <v>21870</v>
      </c>
      <c r="I3537" s="99">
        <v>0</v>
      </c>
      <c r="J3537" s="98">
        <v>21870</v>
      </c>
      <c r="K3537" s="100">
        <v>0.11024</v>
      </c>
      <c r="M3537">
        <f t="shared" si="110"/>
        <v>0</v>
      </c>
      <c r="N3537">
        <f t="shared" si="111"/>
        <v>0</v>
      </c>
    </row>
    <row r="3538" spans="1:14" x14ac:dyDescent="0.2">
      <c r="A3538" s="96">
        <v>510047</v>
      </c>
      <c r="B3538" s="97" t="s">
        <v>3445</v>
      </c>
      <c r="C3538" s="97" t="s">
        <v>812</v>
      </c>
      <c r="D3538" s="96" t="s">
        <v>3588</v>
      </c>
      <c r="E3538" s="98">
        <v>1379</v>
      </c>
      <c r="F3538" s="99">
        <v>0</v>
      </c>
      <c r="G3538" s="98">
        <v>1379</v>
      </c>
      <c r="H3538" s="98">
        <v>16996</v>
      </c>
      <c r="I3538" s="99">
        <v>547</v>
      </c>
      <c r="J3538" s="98">
        <v>17543</v>
      </c>
      <c r="K3538" s="100">
        <v>7.8609999999999999E-2</v>
      </c>
      <c r="M3538">
        <f t="shared" si="110"/>
        <v>0</v>
      </c>
      <c r="N3538">
        <f t="shared" si="111"/>
        <v>3.1180527845864447E-2</v>
      </c>
    </row>
    <row r="3539" spans="1:14" x14ac:dyDescent="0.2">
      <c r="A3539" s="96">
        <v>510048</v>
      </c>
      <c r="B3539" s="97" t="s">
        <v>3455</v>
      </c>
      <c r="C3539" s="97" t="s">
        <v>812</v>
      </c>
      <c r="D3539" s="96" t="s">
        <v>3589</v>
      </c>
      <c r="E3539" s="98">
        <v>1726</v>
      </c>
      <c r="F3539" s="99">
        <v>0</v>
      </c>
      <c r="G3539" s="98">
        <v>1726</v>
      </c>
      <c r="H3539" s="98">
        <v>15870</v>
      </c>
      <c r="I3539" s="99">
        <v>0</v>
      </c>
      <c r="J3539" s="98">
        <v>15870</v>
      </c>
      <c r="K3539" s="100">
        <v>0.10876</v>
      </c>
      <c r="M3539">
        <f t="shared" si="110"/>
        <v>0</v>
      </c>
      <c r="N3539">
        <f t="shared" si="111"/>
        <v>0</v>
      </c>
    </row>
    <row r="3540" spans="1:14" x14ac:dyDescent="0.2">
      <c r="A3540" s="96">
        <v>510050</v>
      </c>
      <c r="B3540" s="97" t="s">
        <v>3445</v>
      </c>
      <c r="C3540" s="97" t="s">
        <v>812</v>
      </c>
      <c r="D3540" s="96" t="s">
        <v>3590</v>
      </c>
      <c r="E3540" s="98">
        <v>1293</v>
      </c>
      <c r="F3540" s="99">
        <v>7</v>
      </c>
      <c r="G3540" s="98">
        <v>1300</v>
      </c>
      <c r="H3540" s="98">
        <v>21091</v>
      </c>
      <c r="I3540" s="99">
        <v>7711</v>
      </c>
      <c r="J3540" s="98">
        <v>28802</v>
      </c>
      <c r="K3540" s="100">
        <v>4.514E-2</v>
      </c>
      <c r="M3540">
        <f t="shared" si="110"/>
        <v>5.3846153846153844E-3</v>
      </c>
      <c r="N3540">
        <f t="shared" si="111"/>
        <v>0.2677244635789181</v>
      </c>
    </row>
    <row r="3541" spans="1:14" x14ac:dyDescent="0.2">
      <c r="A3541" s="96">
        <v>510053</v>
      </c>
      <c r="B3541" s="97" t="s">
        <v>3445</v>
      </c>
      <c r="C3541" s="97" t="s">
        <v>812</v>
      </c>
      <c r="D3541" s="96" t="s">
        <v>404</v>
      </c>
      <c r="E3541" s="98">
        <v>304</v>
      </c>
      <c r="F3541" s="99">
        <v>0</v>
      </c>
      <c r="G3541" s="98">
        <v>304</v>
      </c>
      <c r="H3541" s="98">
        <v>2467</v>
      </c>
      <c r="I3541" s="99">
        <v>0</v>
      </c>
      <c r="J3541" s="98">
        <v>2467</v>
      </c>
      <c r="K3541" s="100">
        <v>0.12323000000000001</v>
      </c>
      <c r="M3541">
        <f t="shared" si="110"/>
        <v>0</v>
      </c>
      <c r="N3541">
        <f t="shared" si="111"/>
        <v>0</v>
      </c>
    </row>
    <row r="3542" spans="1:14" x14ac:dyDescent="0.2">
      <c r="A3542" s="96">
        <v>510055</v>
      </c>
      <c r="B3542" s="97" t="s">
        <v>3445</v>
      </c>
      <c r="C3542" s="97" t="s">
        <v>812</v>
      </c>
      <c r="D3542" s="96" t="s">
        <v>3591</v>
      </c>
      <c r="E3542" s="98">
        <v>2630</v>
      </c>
      <c r="F3542" s="99">
        <v>96</v>
      </c>
      <c r="G3542" s="98">
        <v>2726</v>
      </c>
      <c r="H3542" s="98">
        <v>17070</v>
      </c>
      <c r="I3542" s="99">
        <v>1579</v>
      </c>
      <c r="J3542" s="98">
        <v>18649</v>
      </c>
      <c r="K3542" s="100">
        <v>0.14616999999999999</v>
      </c>
      <c r="M3542">
        <f t="shared" si="110"/>
        <v>3.5216434336023478E-2</v>
      </c>
      <c r="N3542">
        <f t="shared" si="111"/>
        <v>8.466941927181082E-2</v>
      </c>
    </row>
    <row r="3543" spans="1:14" x14ac:dyDescent="0.2">
      <c r="A3543" s="96">
        <v>510058</v>
      </c>
      <c r="B3543" s="97" t="s">
        <v>3455</v>
      </c>
      <c r="C3543" s="97" t="s">
        <v>812</v>
      </c>
      <c r="D3543" s="96" t="s">
        <v>3592</v>
      </c>
      <c r="E3543" s="98">
        <v>2403</v>
      </c>
      <c r="F3543" s="99">
        <v>0</v>
      </c>
      <c r="G3543" s="98">
        <v>2403</v>
      </c>
      <c r="H3543" s="98">
        <v>30570</v>
      </c>
      <c r="I3543" s="99">
        <v>0</v>
      </c>
      <c r="J3543" s="98">
        <v>30570</v>
      </c>
      <c r="K3543" s="100">
        <v>7.8609999999999999E-2</v>
      </c>
      <c r="M3543">
        <f t="shared" si="110"/>
        <v>0</v>
      </c>
      <c r="N3543">
        <f t="shared" si="111"/>
        <v>0</v>
      </c>
    </row>
    <row r="3544" spans="1:14" x14ac:dyDescent="0.2">
      <c r="A3544" s="96">
        <v>510062</v>
      </c>
      <c r="B3544" s="97" t="s">
        <v>811</v>
      </c>
      <c r="C3544" s="97" t="s">
        <v>812</v>
      </c>
      <c r="D3544" s="96" t="s">
        <v>3593</v>
      </c>
      <c r="E3544" s="98">
        <v>1792</v>
      </c>
      <c r="F3544" s="99">
        <v>0</v>
      </c>
      <c r="G3544" s="98">
        <v>1792</v>
      </c>
      <c r="H3544" s="98">
        <v>16567</v>
      </c>
      <c r="I3544" s="99">
        <v>4</v>
      </c>
      <c r="J3544" s="98">
        <v>16571</v>
      </c>
      <c r="K3544" s="100">
        <v>0.10814</v>
      </c>
      <c r="M3544">
        <f t="shared" si="110"/>
        <v>0</v>
      </c>
      <c r="N3544">
        <f t="shared" si="111"/>
        <v>2.4138555307464849E-4</v>
      </c>
    </row>
    <row r="3545" spans="1:14" x14ac:dyDescent="0.2">
      <c r="A3545" s="96">
        <v>510067</v>
      </c>
      <c r="B3545" s="97" t="s">
        <v>168</v>
      </c>
      <c r="C3545" s="97" t="s">
        <v>812</v>
      </c>
      <c r="D3545" s="96" t="s">
        <v>1356</v>
      </c>
      <c r="E3545" s="98">
        <v>203</v>
      </c>
      <c r="F3545" s="99">
        <v>0</v>
      </c>
      <c r="G3545" s="98">
        <v>203</v>
      </c>
      <c r="H3545" s="98">
        <v>1769</v>
      </c>
      <c r="I3545" s="99">
        <v>0</v>
      </c>
      <c r="J3545" s="98">
        <v>1769</v>
      </c>
      <c r="K3545" s="100">
        <v>0.11475</v>
      </c>
      <c r="M3545">
        <f t="shared" si="110"/>
        <v>0</v>
      </c>
      <c r="N3545">
        <f t="shared" si="111"/>
        <v>0</v>
      </c>
    </row>
    <row r="3546" spans="1:14" x14ac:dyDescent="0.2">
      <c r="A3546" s="96">
        <v>510070</v>
      </c>
      <c r="B3546" s="97" t="s">
        <v>3455</v>
      </c>
      <c r="C3546" s="97" t="s">
        <v>812</v>
      </c>
      <c r="D3546" s="96" t="s">
        <v>3594</v>
      </c>
      <c r="E3546" s="98">
        <v>3230</v>
      </c>
      <c r="F3546" s="99">
        <v>0</v>
      </c>
      <c r="G3546" s="98">
        <v>3230</v>
      </c>
      <c r="H3546" s="98">
        <v>34422</v>
      </c>
      <c r="I3546" s="99">
        <v>0</v>
      </c>
      <c r="J3546" s="98">
        <v>34422</v>
      </c>
      <c r="K3546" s="100">
        <v>9.3840000000000007E-2</v>
      </c>
      <c r="M3546">
        <f t="shared" si="110"/>
        <v>0</v>
      </c>
      <c r="N3546">
        <f t="shared" si="111"/>
        <v>0</v>
      </c>
    </row>
    <row r="3547" spans="1:14" x14ac:dyDescent="0.2">
      <c r="A3547" s="96">
        <v>510071</v>
      </c>
      <c r="B3547" s="97" t="s">
        <v>3445</v>
      </c>
      <c r="C3547" s="97" t="s">
        <v>812</v>
      </c>
      <c r="D3547" s="96" t="s">
        <v>3595</v>
      </c>
      <c r="E3547" s="98">
        <v>1967</v>
      </c>
      <c r="F3547" s="99">
        <v>9</v>
      </c>
      <c r="G3547" s="98">
        <v>1976</v>
      </c>
      <c r="H3547" s="98">
        <v>17447</v>
      </c>
      <c r="I3547" s="99">
        <v>399</v>
      </c>
      <c r="J3547" s="98">
        <v>17846</v>
      </c>
      <c r="K3547" s="100">
        <v>0.11073</v>
      </c>
      <c r="M3547">
        <f t="shared" si="110"/>
        <v>4.5546558704453437E-3</v>
      </c>
      <c r="N3547">
        <f t="shared" si="111"/>
        <v>2.2357951361649669E-2</v>
      </c>
    </row>
    <row r="3548" spans="1:14" x14ac:dyDescent="0.2">
      <c r="A3548" s="96">
        <v>510072</v>
      </c>
      <c r="B3548" s="97" t="s">
        <v>3455</v>
      </c>
      <c r="C3548" s="97" t="s">
        <v>812</v>
      </c>
      <c r="D3548" s="96" t="s">
        <v>3596</v>
      </c>
      <c r="E3548" s="98">
        <v>145</v>
      </c>
      <c r="F3548" s="99">
        <v>0</v>
      </c>
      <c r="G3548" s="98">
        <v>145</v>
      </c>
      <c r="H3548" s="98">
        <v>2612</v>
      </c>
      <c r="I3548" s="99">
        <v>0</v>
      </c>
      <c r="J3548" s="98">
        <v>2612</v>
      </c>
      <c r="K3548" s="100">
        <v>5.5509999999999997E-2</v>
      </c>
      <c r="M3548">
        <f t="shared" si="110"/>
        <v>0</v>
      </c>
      <c r="N3548">
        <f t="shared" si="111"/>
        <v>0</v>
      </c>
    </row>
    <row r="3549" spans="1:14" x14ac:dyDescent="0.2">
      <c r="A3549" s="96">
        <v>510077</v>
      </c>
      <c r="B3549" s="97" t="s">
        <v>168</v>
      </c>
      <c r="C3549" s="97" t="s">
        <v>812</v>
      </c>
      <c r="D3549" s="96" t="s">
        <v>3597</v>
      </c>
      <c r="E3549" s="98">
        <v>658</v>
      </c>
      <c r="F3549" s="99">
        <v>0</v>
      </c>
      <c r="G3549" s="98">
        <v>658</v>
      </c>
      <c r="H3549" s="98">
        <v>5307</v>
      </c>
      <c r="I3549" s="99">
        <v>0</v>
      </c>
      <c r="J3549" s="98">
        <v>5307</v>
      </c>
      <c r="K3549" s="100">
        <v>0.12399</v>
      </c>
      <c r="M3549">
        <f t="shared" si="110"/>
        <v>0</v>
      </c>
      <c r="N3549">
        <f t="shared" si="111"/>
        <v>0</v>
      </c>
    </row>
    <row r="3550" spans="1:14" x14ac:dyDescent="0.2">
      <c r="A3550" s="96">
        <v>510082</v>
      </c>
      <c r="B3550" s="97" t="s">
        <v>1720</v>
      </c>
      <c r="C3550" s="97" t="s">
        <v>812</v>
      </c>
      <c r="D3550" s="96" t="s">
        <v>3598</v>
      </c>
      <c r="E3550" s="98">
        <v>457</v>
      </c>
      <c r="F3550" s="99">
        <v>0</v>
      </c>
      <c r="G3550" s="98">
        <v>457</v>
      </c>
      <c r="H3550" s="98">
        <v>4575</v>
      </c>
      <c r="I3550" s="99">
        <v>0</v>
      </c>
      <c r="J3550" s="98">
        <v>4575</v>
      </c>
      <c r="K3550" s="100">
        <v>9.9890000000000007E-2</v>
      </c>
      <c r="M3550">
        <f t="shared" si="110"/>
        <v>0</v>
      </c>
      <c r="N3550">
        <f t="shared" si="111"/>
        <v>0</v>
      </c>
    </row>
    <row r="3551" spans="1:14" x14ac:dyDescent="0.2">
      <c r="A3551" s="96">
        <v>510085</v>
      </c>
      <c r="B3551" s="97" t="s">
        <v>3455</v>
      </c>
      <c r="C3551" s="97" t="s">
        <v>812</v>
      </c>
      <c r="D3551" s="96" t="s">
        <v>3599</v>
      </c>
      <c r="E3551" s="98">
        <v>656</v>
      </c>
      <c r="F3551" s="99">
        <v>13</v>
      </c>
      <c r="G3551" s="98">
        <v>669</v>
      </c>
      <c r="H3551" s="98">
        <v>7833</v>
      </c>
      <c r="I3551" s="99">
        <v>405</v>
      </c>
      <c r="J3551" s="98">
        <v>8238</v>
      </c>
      <c r="K3551" s="100">
        <v>8.1210000000000004E-2</v>
      </c>
      <c r="M3551">
        <f t="shared" si="110"/>
        <v>1.9431988041853511E-2</v>
      </c>
      <c r="N3551">
        <f t="shared" si="111"/>
        <v>4.9162418062636562E-2</v>
      </c>
    </row>
    <row r="3552" spans="1:14" x14ac:dyDescent="0.2">
      <c r="A3552" s="96">
        <v>510086</v>
      </c>
      <c r="B3552" s="97" t="s">
        <v>3455</v>
      </c>
      <c r="C3552" s="97" t="s">
        <v>812</v>
      </c>
      <c r="D3552" s="96" t="s">
        <v>3600</v>
      </c>
      <c r="E3552" s="98">
        <v>431</v>
      </c>
      <c r="F3552" s="99">
        <v>0</v>
      </c>
      <c r="G3552" s="98">
        <v>431</v>
      </c>
      <c r="H3552" s="98">
        <v>2605</v>
      </c>
      <c r="I3552" s="99">
        <v>0</v>
      </c>
      <c r="J3552" s="98">
        <v>2605</v>
      </c>
      <c r="K3552" s="100">
        <v>0.16545000000000001</v>
      </c>
      <c r="M3552">
        <f t="shared" si="110"/>
        <v>0</v>
      </c>
      <c r="N3552">
        <f t="shared" si="111"/>
        <v>0</v>
      </c>
    </row>
    <row r="3553" spans="1:14" x14ac:dyDescent="0.2">
      <c r="A3553" s="96">
        <v>520002</v>
      </c>
      <c r="B3553" s="97" t="s">
        <v>1762</v>
      </c>
      <c r="C3553" s="97" t="s">
        <v>1142</v>
      </c>
      <c r="D3553" s="96" t="s">
        <v>3601</v>
      </c>
      <c r="E3553" s="98">
        <v>477</v>
      </c>
      <c r="F3553" s="99">
        <v>0</v>
      </c>
      <c r="G3553" s="98">
        <v>477</v>
      </c>
      <c r="H3553" s="98">
        <v>5802</v>
      </c>
      <c r="I3553" s="99">
        <v>378</v>
      </c>
      <c r="J3553" s="98">
        <v>6180</v>
      </c>
      <c r="K3553" s="100">
        <v>7.7179999999999999E-2</v>
      </c>
      <c r="M3553">
        <f t="shared" si="110"/>
        <v>0</v>
      </c>
      <c r="N3553">
        <f t="shared" si="111"/>
        <v>6.1165048543689322E-2</v>
      </c>
    </row>
    <row r="3554" spans="1:14" x14ac:dyDescent="0.2">
      <c r="A3554" s="96">
        <v>520004</v>
      </c>
      <c r="B3554" s="97" t="s">
        <v>1762</v>
      </c>
      <c r="C3554" s="97" t="s">
        <v>1142</v>
      </c>
      <c r="D3554" s="96" t="s">
        <v>3602</v>
      </c>
      <c r="E3554" s="98">
        <v>1080</v>
      </c>
      <c r="F3554" s="99">
        <v>0</v>
      </c>
      <c r="G3554" s="98">
        <v>1080</v>
      </c>
      <c r="H3554" s="98">
        <v>11692</v>
      </c>
      <c r="I3554" s="99">
        <v>0</v>
      </c>
      <c r="J3554" s="98">
        <v>11692</v>
      </c>
      <c r="K3554" s="100">
        <v>9.2369999999999994E-2</v>
      </c>
      <c r="M3554">
        <f t="shared" si="110"/>
        <v>0</v>
      </c>
      <c r="N3554">
        <f t="shared" si="111"/>
        <v>0</v>
      </c>
    </row>
    <row r="3555" spans="1:14" x14ac:dyDescent="0.2">
      <c r="A3555" s="96">
        <v>520008</v>
      </c>
      <c r="B3555" s="97" t="s">
        <v>1762</v>
      </c>
      <c r="C3555" s="97" t="s">
        <v>1142</v>
      </c>
      <c r="D3555" s="96" t="s">
        <v>3603</v>
      </c>
      <c r="E3555" s="98">
        <v>696</v>
      </c>
      <c r="F3555" s="99">
        <v>11</v>
      </c>
      <c r="G3555" s="98">
        <v>707</v>
      </c>
      <c r="H3555" s="98">
        <v>35001</v>
      </c>
      <c r="I3555" s="99">
        <v>2919</v>
      </c>
      <c r="J3555" s="98">
        <v>37920</v>
      </c>
      <c r="K3555" s="100">
        <v>1.864E-2</v>
      </c>
      <c r="M3555">
        <f t="shared" si="110"/>
        <v>1.5558698727015558E-2</v>
      </c>
      <c r="N3555">
        <f t="shared" si="111"/>
        <v>7.6977848101265817E-2</v>
      </c>
    </row>
    <row r="3556" spans="1:14" x14ac:dyDescent="0.2">
      <c r="A3556" s="96">
        <v>520009</v>
      </c>
      <c r="B3556" s="97" t="s">
        <v>1762</v>
      </c>
      <c r="C3556" s="97" t="s">
        <v>1142</v>
      </c>
      <c r="D3556" s="96" t="s">
        <v>3604</v>
      </c>
      <c r="E3556" s="98">
        <v>551</v>
      </c>
      <c r="F3556" s="99">
        <v>20</v>
      </c>
      <c r="G3556" s="98">
        <v>571</v>
      </c>
      <c r="H3556" s="98">
        <v>8383</v>
      </c>
      <c r="I3556" s="99">
        <v>4989</v>
      </c>
      <c r="J3556" s="98">
        <v>13372</v>
      </c>
      <c r="K3556" s="100">
        <v>4.2700000000000002E-2</v>
      </c>
      <c r="M3556">
        <f t="shared" si="110"/>
        <v>3.5026269702276708E-2</v>
      </c>
      <c r="N3556">
        <f t="shared" si="111"/>
        <v>0.3730930302123841</v>
      </c>
    </row>
    <row r="3557" spans="1:14" x14ac:dyDescent="0.2">
      <c r="A3557" s="96">
        <v>520011</v>
      </c>
      <c r="B3557" s="97" t="s">
        <v>1762</v>
      </c>
      <c r="C3557" s="97" t="s">
        <v>1142</v>
      </c>
      <c r="D3557" s="96" t="s">
        <v>3605</v>
      </c>
      <c r="E3557" s="98">
        <v>266</v>
      </c>
      <c r="F3557" s="99">
        <v>2</v>
      </c>
      <c r="G3557" s="98">
        <v>268</v>
      </c>
      <c r="H3557" s="98">
        <v>4929</v>
      </c>
      <c r="I3557" s="99">
        <v>704</v>
      </c>
      <c r="J3557" s="98">
        <v>5633</v>
      </c>
      <c r="K3557" s="100">
        <v>4.7579999999999997E-2</v>
      </c>
      <c r="M3557">
        <f t="shared" si="110"/>
        <v>7.462686567164179E-3</v>
      </c>
      <c r="N3557">
        <f t="shared" si="111"/>
        <v>0.12497780933783065</v>
      </c>
    </row>
    <row r="3558" spans="1:14" x14ac:dyDescent="0.2">
      <c r="A3558" s="96">
        <v>520013</v>
      </c>
      <c r="B3558" s="97" t="s">
        <v>1762</v>
      </c>
      <c r="C3558" s="97" t="s">
        <v>1142</v>
      </c>
      <c r="D3558" s="96" t="s">
        <v>3606</v>
      </c>
      <c r="E3558" s="98">
        <v>1528</v>
      </c>
      <c r="F3558" s="99">
        <v>600</v>
      </c>
      <c r="G3558" s="98">
        <v>2128</v>
      </c>
      <c r="H3558" s="98">
        <v>19243</v>
      </c>
      <c r="I3558" s="99">
        <v>5534</v>
      </c>
      <c r="J3558" s="98">
        <v>24777</v>
      </c>
      <c r="K3558" s="100">
        <v>8.5889999999999994E-2</v>
      </c>
      <c r="M3558">
        <f t="shared" si="110"/>
        <v>0.28195488721804512</v>
      </c>
      <c r="N3558">
        <f t="shared" si="111"/>
        <v>0.22335230253864471</v>
      </c>
    </row>
    <row r="3559" spans="1:14" x14ac:dyDescent="0.2">
      <c r="A3559" s="96">
        <v>520017</v>
      </c>
      <c r="B3559" s="97" t="s">
        <v>1762</v>
      </c>
      <c r="C3559" s="97" t="s">
        <v>1142</v>
      </c>
      <c r="D3559" s="96" t="s">
        <v>3607</v>
      </c>
      <c r="E3559" s="98">
        <v>511</v>
      </c>
      <c r="F3559" s="99">
        <v>0</v>
      </c>
      <c r="G3559" s="98">
        <v>511</v>
      </c>
      <c r="H3559" s="98">
        <v>4026</v>
      </c>
      <c r="I3559" s="99">
        <v>0</v>
      </c>
      <c r="J3559" s="98">
        <v>4026</v>
      </c>
      <c r="K3559" s="100">
        <v>0.12692000000000001</v>
      </c>
      <c r="M3559">
        <f t="shared" si="110"/>
        <v>0</v>
      </c>
      <c r="N3559">
        <f t="shared" si="111"/>
        <v>0</v>
      </c>
    </row>
    <row r="3560" spans="1:14" x14ac:dyDescent="0.2">
      <c r="A3560" s="96">
        <v>520019</v>
      </c>
      <c r="B3560" s="97" t="s">
        <v>1762</v>
      </c>
      <c r="C3560" s="97" t="s">
        <v>1142</v>
      </c>
      <c r="D3560" s="96" t="s">
        <v>791</v>
      </c>
      <c r="E3560" s="98">
        <v>439</v>
      </c>
      <c r="F3560" s="99">
        <v>0</v>
      </c>
      <c r="G3560" s="98">
        <v>439</v>
      </c>
      <c r="H3560" s="98">
        <v>6464</v>
      </c>
      <c r="I3560" s="99">
        <v>0</v>
      </c>
      <c r="J3560" s="98">
        <v>6464</v>
      </c>
      <c r="K3560" s="100">
        <v>6.7909999999999998E-2</v>
      </c>
      <c r="M3560">
        <f t="shared" si="110"/>
        <v>0</v>
      </c>
      <c r="N3560">
        <f t="shared" si="111"/>
        <v>0</v>
      </c>
    </row>
    <row r="3561" spans="1:14" x14ac:dyDescent="0.2">
      <c r="A3561" s="96">
        <v>520021</v>
      </c>
      <c r="B3561" s="97" t="s">
        <v>1762</v>
      </c>
      <c r="C3561" s="97" t="s">
        <v>1142</v>
      </c>
      <c r="D3561" s="96" t="s">
        <v>3608</v>
      </c>
      <c r="E3561" s="98">
        <v>1007</v>
      </c>
      <c r="F3561" s="99">
        <v>15</v>
      </c>
      <c r="G3561" s="98">
        <v>1022</v>
      </c>
      <c r="H3561" s="98">
        <v>24798</v>
      </c>
      <c r="I3561" s="99">
        <v>904</v>
      </c>
      <c r="J3561" s="98">
        <v>25702</v>
      </c>
      <c r="K3561" s="100">
        <v>3.9759999999999997E-2</v>
      </c>
      <c r="M3561">
        <f t="shared" si="110"/>
        <v>1.4677103718199608E-2</v>
      </c>
      <c r="N3561">
        <f t="shared" si="111"/>
        <v>3.5172360127616528E-2</v>
      </c>
    </row>
    <row r="3562" spans="1:14" x14ac:dyDescent="0.2">
      <c r="A3562" s="96">
        <v>520027</v>
      </c>
      <c r="B3562" s="97" t="s">
        <v>1762</v>
      </c>
      <c r="C3562" s="97" t="s">
        <v>1142</v>
      </c>
      <c r="D3562" s="96" t="s">
        <v>3609</v>
      </c>
      <c r="E3562" s="98">
        <v>423</v>
      </c>
      <c r="F3562" s="99">
        <v>0</v>
      </c>
      <c r="G3562" s="98">
        <v>423</v>
      </c>
      <c r="H3562" s="98">
        <v>15321</v>
      </c>
      <c r="I3562" s="99">
        <v>0</v>
      </c>
      <c r="J3562" s="98">
        <v>15321</v>
      </c>
      <c r="K3562" s="100">
        <v>2.7609999999999999E-2</v>
      </c>
      <c r="M3562">
        <f t="shared" si="110"/>
        <v>0</v>
      </c>
      <c r="N3562">
        <f t="shared" si="111"/>
        <v>0</v>
      </c>
    </row>
    <row r="3563" spans="1:14" x14ac:dyDescent="0.2">
      <c r="A3563" s="96">
        <v>520028</v>
      </c>
      <c r="B3563" s="97" t="s">
        <v>1762</v>
      </c>
      <c r="C3563" s="97" t="s">
        <v>1142</v>
      </c>
      <c r="D3563" s="96" t="s">
        <v>3610</v>
      </c>
      <c r="E3563" s="98">
        <v>158</v>
      </c>
      <c r="F3563" s="99">
        <v>0</v>
      </c>
      <c r="G3563" s="98">
        <v>158</v>
      </c>
      <c r="H3563" s="98">
        <v>5978</v>
      </c>
      <c r="I3563" s="99">
        <v>0</v>
      </c>
      <c r="J3563" s="98">
        <v>5978</v>
      </c>
      <c r="K3563" s="100">
        <v>2.6429999999999999E-2</v>
      </c>
      <c r="M3563">
        <f t="shared" si="110"/>
        <v>0</v>
      </c>
      <c r="N3563">
        <f t="shared" si="111"/>
        <v>0</v>
      </c>
    </row>
    <row r="3564" spans="1:14" x14ac:dyDescent="0.2">
      <c r="A3564" s="96">
        <v>520030</v>
      </c>
      <c r="B3564" s="97" t="s">
        <v>1762</v>
      </c>
      <c r="C3564" s="97" t="s">
        <v>1142</v>
      </c>
      <c r="D3564" s="96" t="s">
        <v>3611</v>
      </c>
      <c r="E3564" s="98">
        <v>1425</v>
      </c>
      <c r="F3564" s="99">
        <v>18</v>
      </c>
      <c r="G3564" s="98">
        <v>1443</v>
      </c>
      <c r="H3564" s="98">
        <v>26535</v>
      </c>
      <c r="I3564" s="99">
        <v>5889</v>
      </c>
      <c r="J3564" s="98">
        <v>32424</v>
      </c>
      <c r="K3564" s="100">
        <v>4.4499999999999998E-2</v>
      </c>
      <c r="M3564">
        <f t="shared" si="110"/>
        <v>1.2474012474012475E-2</v>
      </c>
      <c r="N3564">
        <f t="shared" si="111"/>
        <v>0.18162472242783123</v>
      </c>
    </row>
    <row r="3565" spans="1:14" x14ac:dyDescent="0.2">
      <c r="A3565" s="96">
        <v>520033</v>
      </c>
      <c r="B3565" s="97" t="s">
        <v>1762</v>
      </c>
      <c r="C3565" s="97" t="s">
        <v>1142</v>
      </c>
      <c r="D3565" s="96" t="s">
        <v>3612</v>
      </c>
      <c r="E3565" s="98">
        <v>137</v>
      </c>
      <c r="F3565" s="99">
        <v>0</v>
      </c>
      <c r="G3565" s="98">
        <v>137</v>
      </c>
      <c r="H3565" s="98">
        <v>4884</v>
      </c>
      <c r="I3565" s="99">
        <v>0</v>
      </c>
      <c r="J3565" s="98">
        <v>4884</v>
      </c>
      <c r="K3565" s="100">
        <v>2.8049999999999999E-2</v>
      </c>
      <c r="M3565">
        <f t="shared" si="110"/>
        <v>0</v>
      </c>
      <c r="N3565">
        <f t="shared" si="111"/>
        <v>0</v>
      </c>
    </row>
    <row r="3566" spans="1:14" x14ac:dyDescent="0.2">
      <c r="A3566" s="96">
        <v>520034</v>
      </c>
      <c r="B3566" s="97" t="s">
        <v>1762</v>
      </c>
      <c r="C3566" s="97" t="s">
        <v>1142</v>
      </c>
      <c r="D3566" s="96" t="s">
        <v>3613</v>
      </c>
      <c r="E3566" s="98">
        <v>220</v>
      </c>
      <c r="F3566" s="99">
        <v>0</v>
      </c>
      <c r="G3566" s="98">
        <v>220</v>
      </c>
      <c r="H3566" s="98">
        <v>5489</v>
      </c>
      <c r="I3566" s="99">
        <v>0</v>
      </c>
      <c r="J3566" s="98">
        <v>5489</v>
      </c>
      <c r="K3566" s="100">
        <v>4.0079999999999998E-2</v>
      </c>
      <c r="M3566">
        <f t="shared" si="110"/>
        <v>0</v>
      </c>
      <c r="N3566">
        <f t="shared" si="111"/>
        <v>0</v>
      </c>
    </row>
    <row r="3567" spans="1:14" x14ac:dyDescent="0.2">
      <c r="A3567" s="96">
        <v>520035</v>
      </c>
      <c r="B3567" s="97" t="s">
        <v>1762</v>
      </c>
      <c r="C3567" s="97" t="s">
        <v>1142</v>
      </c>
      <c r="D3567" s="96" t="s">
        <v>3614</v>
      </c>
      <c r="E3567" s="98">
        <v>520</v>
      </c>
      <c r="F3567" s="99">
        <v>0</v>
      </c>
      <c r="G3567" s="98">
        <v>520</v>
      </c>
      <c r="H3567" s="98">
        <v>8067</v>
      </c>
      <c r="I3567" s="99">
        <v>0</v>
      </c>
      <c r="J3567" s="98">
        <v>8067</v>
      </c>
      <c r="K3567" s="100">
        <v>6.4460000000000003E-2</v>
      </c>
      <c r="M3567">
        <f t="shared" si="110"/>
        <v>0</v>
      </c>
      <c r="N3567">
        <f t="shared" si="111"/>
        <v>0</v>
      </c>
    </row>
    <row r="3568" spans="1:14" x14ac:dyDescent="0.2">
      <c r="A3568" s="96">
        <v>520037</v>
      </c>
      <c r="B3568" s="97" t="s">
        <v>1762</v>
      </c>
      <c r="C3568" s="97" t="s">
        <v>1142</v>
      </c>
      <c r="D3568" s="96" t="s">
        <v>3607</v>
      </c>
      <c r="E3568" s="98">
        <v>2284</v>
      </c>
      <c r="F3568" s="99">
        <v>8</v>
      </c>
      <c r="G3568" s="98">
        <v>2292</v>
      </c>
      <c r="H3568" s="98">
        <v>37417</v>
      </c>
      <c r="I3568" s="99">
        <v>10338</v>
      </c>
      <c r="J3568" s="98">
        <v>47755</v>
      </c>
      <c r="K3568" s="100">
        <v>4.7989999999999998E-2</v>
      </c>
      <c r="M3568">
        <f t="shared" si="110"/>
        <v>3.4904013961605585E-3</v>
      </c>
      <c r="N3568">
        <f t="shared" si="111"/>
        <v>0.21647994974348236</v>
      </c>
    </row>
    <row r="3569" spans="1:14" x14ac:dyDescent="0.2">
      <c r="A3569" s="96">
        <v>520038</v>
      </c>
      <c r="B3569" s="97" t="s">
        <v>1762</v>
      </c>
      <c r="C3569" s="97" t="s">
        <v>1142</v>
      </c>
      <c r="D3569" s="96" t="s">
        <v>3615</v>
      </c>
      <c r="E3569" s="98">
        <v>125</v>
      </c>
      <c r="F3569" s="99">
        <v>0</v>
      </c>
      <c r="G3569" s="98">
        <v>125</v>
      </c>
      <c r="H3569" s="98">
        <v>3735</v>
      </c>
      <c r="I3569" s="99">
        <v>19</v>
      </c>
      <c r="J3569" s="98">
        <v>3754</v>
      </c>
      <c r="K3569" s="100">
        <v>3.3300000000000003E-2</v>
      </c>
      <c r="M3569">
        <f t="shared" si="110"/>
        <v>0</v>
      </c>
      <c r="N3569">
        <f t="shared" si="111"/>
        <v>5.0612679808204582E-3</v>
      </c>
    </row>
    <row r="3570" spans="1:14" x14ac:dyDescent="0.2">
      <c r="A3570" s="96">
        <v>520041</v>
      </c>
      <c r="B3570" s="97" t="s">
        <v>1762</v>
      </c>
      <c r="C3570" s="97" t="s">
        <v>1142</v>
      </c>
      <c r="D3570" s="96" t="s">
        <v>3616</v>
      </c>
      <c r="E3570" s="98">
        <v>264</v>
      </c>
      <c r="F3570" s="99">
        <v>0</v>
      </c>
      <c r="G3570" s="98">
        <v>264</v>
      </c>
      <c r="H3570" s="98">
        <v>4302</v>
      </c>
      <c r="I3570" s="99">
        <v>0</v>
      </c>
      <c r="J3570" s="98">
        <v>4302</v>
      </c>
      <c r="K3570" s="100">
        <v>6.1370000000000001E-2</v>
      </c>
      <c r="M3570">
        <f t="shared" si="110"/>
        <v>0</v>
      </c>
      <c r="N3570">
        <f t="shared" si="111"/>
        <v>0</v>
      </c>
    </row>
    <row r="3571" spans="1:14" x14ac:dyDescent="0.2">
      <c r="A3571" s="96">
        <v>520044</v>
      </c>
      <c r="B3571" s="97" t="s">
        <v>1762</v>
      </c>
      <c r="C3571" s="97" t="s">
        <v>1142</v>
      </c>
      <c r="D3571" s="96" t="s">
        <v>3617</v>
      </c>
      <c r="E3571" s="98">
        <v>203</v>
      </c>
      <c r="F3571" s="99">
        <v>0</v>
      </c>
      <c r="G3571" s="98">
        <v>203</v>
      </c>
      <c r="H3571" s="98">
        <v>6841</v>
      </c>
      <c r="I3571" s="99">
        <v>0</v>
      </c>
      <c r="J3571" s="98">
        <v>6841</v>
      </c>
      <c r="K3571" s="100">
        <v>2.9669999999999998E-2</v>
      </c>
      <c r="M3571">
        <f t="shared" si="110"/>
        <v>0</v>
      </c>
      <c r="N3571">
        <f t="shared" si="111"/>
        <v>0</v>
      </c>
    </row>
    <row r="3572" spans="1:14" x14ac:dyDescent="0.2">
      <c r="A3572" s="96">
        <v>520045</v>
      </c>
      <c r="B3572" s="97" t="s">
        <v>1762</v>
      </c>
      <c r="C3572" s="97" t="s">
        <v>1142</v>
      </c>
      <c r="D3572" s="96" t="s">
        <v>3618</v>
      </c>
      <c r="E3572" s="98">
        <v>480</v>
      </c>
      <c r="F3572" s="99">
        <v>0</v>
      </c>
      <c r="G3572" s="98">
        <v>480</v>
      </c>
      <c r="H3572" s="98">
        <v>9919</v>
      </c>
      <c r="I3572" s="99">
        <v>116</v>
      </c>
      <c r="J3572" s="98">
        <v>10035</v>
      </c>
      <c r="K3572" s="100">
        <v>4.7829999999999998E-2</v>
      </c>
      <c r="M3572">
        <f t="shared" si="110"/>
        <v>0</v>
      </c>
      <c r="N3572">
        <f t="shared" si="111"/>
        <v>1.1559541604384653E-2</v>
      </c>
    </row>
    <row r="3573" spans="1:14" x14ac:dyDescent="0.2">
      <c r="A3573" s="96">
        <v>520048</v>
      </c>
      <c r="B3573" s="97" t="s">
        <v>1762</v>
      </c>
      <c r="C3573" s="97" t="s">
        <v>1142</v>
      </c>
      <c r="D3573" s="96" t="s">
        <v>3619</v>
      </c>
      <c r="E3573" s="98">
        <v>551</v>
      </c>
      <c r="F3573" s="99">
        <v>0</v>
      </c>
      <c r="G3573" s="98">
        <v>551</v>
      </c>
      <c r="H3573" s="98">
        <v>9215</v>
      </c>
      <c r="I3573" s="99">
        <v>2464</v>
      </c>
      <c r="J3573" s="98">
        <v>11679</v>
      </c>
      <c r="K3573" s="100">
        <v>4.718E-2</v>
      </c>
      <c r="M3573">
        <f t="shared" si="110"/>
        <v>0</v>
      </c>
      <c r="N3573">
        <f t="shared" si="111"/>
        <v>0.21097696720609641</v>
      </c>
    </row>
    <row r="3574" spans="1:14" x14ac:dyDescent="0.2">
      <c r="A3574" s="96">
        <v>520049</v>
      </c>
      <c r="B3574" s="97" t="s">
        <v>1762</v>
      </c>
      <c r="C3574" s="97" t="s">
        <v>1142</v>
      </c>
      <c r="D3574" s="96" t="s">
        <v>3620</v>
      </c>
      <c r="E3574" s="98">
        <v>545</v>
      </c>
      <c r="F3574" s="99">
        <v>0</v>
      </c>
      <c r="G3574" s="98">
        <v>545</v>
      </c>
      <c r="H3574" s="98">
        <v>11952</v>
      </c>
      <c r="I3574" s="99">
        <v>0</v>
      </c>
      <c r="J3574" s="98">
        <v>11952</v>
      </c>
      <c r="K3574" s="100">
        <v>4.5600000000000002E-2</v>
      </c>
      <c r="M3574">
        <f t="shared" si="110"/>
        <v>0</v>
      </c>
      <c r="N3574">
        <f t="shared" si="111"/>
        <v>0</v>
      </c>
    </row>
    <row r="3575" spans="1:14" x14ac:dyDescent="0.2">
      <c r="A3575" s="96">
        <v>520051</v>
      </c>
      <c r="B3575" s="97" t="s">
        <v>1762</v>
      </c>
      <c r="C3575" s="97" t="s">
        <v>1142</v>
      </c>
      <c r="D3575" s="96" t="s">
        <v>3621</v>
      </c>
      <c r="E3575" s="98">
        <v>3453</v>
      </c>
      <c r="F3575" s="99">
        <v>208</v>
      </c>
      <c r="G3575" s="98">
        <v>3661</v>
      </c>
      <c r="H3575" s="98">
        <v>30823</v>
      </c>
      <c r="I3575" s="99">
        <v>4696</v>
      </c>
      <c r="J3575" s="98">
        <v>35519</v>
      </c>
      <c r="K3575" s="100">
        <v>0.10306999999999999</v>
      </c>
      <c r="M3575">
        <f t="shared" si="110"/>
        <v>5.6815077847582628E-2</v>
      </c>
      <c r="N3575">
        <f t="shared" si="111"/>
        <v>0.13221092936175005</v>
      </c>
    </row>
    <row r="3576" spans="1:14" x14ac:dyDescent="0.2">
      <c r="A3576" s="96">
        <v>520057</v>
      </c>
      <c r="B3576" s="97" t="s">
        <v>1762</v>
      </c>
      <c r="C3576" s="97" t="s">
        <v>1142</v>
      </c>
      <c r="D3576" s="96" t="s">
        <v>3622</v>
      </c>
      <c r="E3576" s="98">
        <v>185</v>
      </c>
      <c r="F3576" s="99">
        <v>0</v>
      </c>
      <c r="G3576" s="98">
        <v>185</v>
      </c>
      <c r="H3576" s="98">
        <v>4104</v>
      </c>
      <c r="I3576" s="99">
        <v>0</v>
      </c>
      <c r="J3576" s="98">
        <v>4104</v>
      </c>
      <c r="K3576" s="100">
        <v>4.5080000000000002E-2</v>
      </c>
      <c r="M3576">
        <f t="shared" si="110"/>
        <v>0</v>
      </c>
      <c r="N3576">
        <f t="shared" si="111"/>
        <v>0</v>
      </c>
    </row>
    <row r="3577" spans="1:14" x14ac:dyDescent="0.2">
      <c r="A3577" s="96">
        <v>520059</v>
      </c>
      <c r="B3577" s="97" t="s">
        <v>1762</v>
      </c>
      <c r="C3577" s="97" t="s">
        <v>1142</v>
      </c>
      <c r="D3577" s="96" t="s">
        <v>3623</v>
      </c>
      <c r="E3577" s="98">
        <v>117</v>
      </c>
      <c r="F3577" s="99">
        <v>0</v>
      </c>
      <c r="G3577" s="98">
        <v>117</v>
      </c>
      <c r="H3577" s="98">
        <v>5644</v>
      </c>
      <c r="I3577" s="99">
        <v>18</v>
      </c>
      <c r="J3577" s="98">
        <v>5662</v>
      </c>
      <c r="K3577" s="100">
        <v>2.0660000000000001E-2</v>
      </c>
      <c r="M3577">
        <f t="shared" si="110"/>
        <v>0</v>
      </c>
      <c r="N3577">
        <f t="shared" si="111"/>
        <v>3.1790886612504416E-3</v>
      </c>
    </row>
    <row r="3578" spans="1:14" x14ac:dyDescent="0.2">
      <c r="A3578" s="96">
        <v>520062</v>
      </c>
      <c r="B3578" s="97" t="s">
        <v>1762</v>
      </c>
      <c r="C3578" s="97" t="s">
        <v>1142</v>
      </c>
      <c r="D3578" s="96" t="s">
        <v>3624</v>
      </c>
      <c r="E3578" s="98">
        <v>110</v>
      </c>
      <c r="F3578" s="99">
        <v>0</v>
      </c>
      <c r="G3578" s="98">
        <v>110</v>
      </c>
      <c r="H3578" s="98">
        <v>7350</v>
      </c>
      <c r="I3578" s="99">
        <v>253</v>
      </c>
      <c r="J3578" s="98">
        <v>7603</v>
      </c>
      <c r="K3578" s="100">
        <v>1.447E-2</v>
      </c>
      <c r="M3578">
        <f t="shared" si="110"/>
        <v>0</v>
      </c>
      <c r="N3578">
        <f t="shared" si="111"/>
        <v>3.3276338287518088E-2</v>
      </c>
    </row>
    <row r="3579" spans="1:14" x14ac:dyDescent="0.2">
      <c r="A3579" s="96">
        <v>520063</v>
      </c>
      <c r="B3579" s="97" t="s">
        <v>1762</v>
      </c>
      <c r="C3579" s="97" t="s">
        <v>1142</v>
      </c>
      <c r="D3579" s="96" t="s">
        <v>3625</v>
      </c>
      <c r="E3579" s="98">
        <v>260</v>
      </c>
      <c r="F3579" s="99">
        <v>0</v>
      </c>
      <c r="G3579" s="98">
        <v>260</v>
      </c>
      <c r="H3579" s="98">
        <v>8193</v>
      </c>
      <c r="I3579" s="99">
        <v>1259</v>
      </c>
      <c r="J3579" s="98">
        <v>9452</v>
      </c>
      <c r="K3579" s="100">
        <v>2.751E-2</v>
      </c>
      <c r="M3579">
        <f t="shared" si="110"/>
        <v>0</v>
      </c>
      <c r="N3579">
        <f t="shared" si="111"/>
        <v>0.13319932289462547</v>
      </c>
    </row>
    <row r="3580" spans="1:14" x14ac:dyDescent="0.2">
      <c r="A3580" s="96">
        <v>520064</v>
      </c>
      <c r="B3580" s="97" t="s">
        <v>1762</v>
      </c>
      <c r="C3580" s="97" t="s">
        <v>1142</v>
      </c>
      <c r="D3580" s="96" t="s">
        <v>3626</v>
      </c>
      <c r="E3580" s="98">
        <v>2260</v>
      </c>
      <c r="F3580" s="99">
        <v>244</v>
      </c>
      <c r="G3580" s="98">
        <v>2504</v>
      </c>
      <c r="H3580" s="98">
        <v>9343</v>
      </c>
      <c r="I3580" s="99">
        <v>1582</v>
      </c>
      <c r="J3580" s="98">
        <v>10925</v>
      </c>
      <c r="K3580" s="100">
        <v>0.22919999999999999</v>
      </c>
      <c r="M3580">
        <f t="shared" si="110"/>
        <v>9.7444089456869012E-2</v>
      </c>
      <c r="N3580">
        <f t="shared" si="111"/>
        <v>0.14480549199084669</v>
      </c>
    </row>
    <row r="3581" spans="1:14" x14ac:dyDescent="0.2">
      <c r="A3581" s="96">
        <v>520066</v>
      </c>
      <c r="B3581" s="97" t="s">
        <v>1762</v>
      </c>
      <c r="C3581" s="97" t="s">
        <v>1142</v>
      </c>
      <c r="D3581" s="96" t="s">
        <v>3627</v>
      </c>
      <c r="E3581" s="98">
        <v>837</v>
      </c>
      <c r="F3581" s="99">
        <v>0</v>
      </c>
      <c r="G3581" s="98">
        <v>837</v>
      </c>
      <c r="H3581" s="98">
        <v>16785</v>
      </c>
      <c r="I3581" s="99">
        <v>19</v>
      </c>
      <c r="J3581" s="98">
        <v>16804</v>
      </c>
      <c r="K3581" s="100">
        <v>4.981E-2</v>
      </c>
      <c r="M3581">
        <f t="shared" si="110"/>
        <v>0</v>
      </c>
      <c r="N3581">
        <f t="shared" si="111"/>
        <v>1.1306831706736492E-3</v>
      </c>
    </row>
    <row r="3582" spans="1:14" x14ac:dyDescent="0.2">
      <c r="A3582" s="96">
        <v>520070</v>
      </c>
      <c r="B3582" s="97" t="s">
        <v>1762</v>
      </c>
      <c r="C3582" s="97" t="s">
        <v>1142</v>
      </c>
      <c r="D3582" s="96" t="s">
        <v>3628</v>
      </c>
      <c r="E3582" s="98">
        <v>808</v>
      </c>
      <c r="F3582" s="99">
        <v>208</v>
      </c>
      <c r="G3582" s="98">
        <v>1016</v>
      </c>
      <c r="H3582" s="98">
        <v>18257</v>
      </c>
      <c r="I3582" s="99">
        <v>3806</v>
      </c>
      <c r="J3582" s="98">
        <v>22063</v>
      </c>
      <c r="K3582" s="100">
        <v>4.6050000000000001E-2</v>
      </c>
      <c r="M3582">
        <f t="shared" si="110"/>
        <v>0.20472440944881889</v>
      </c>
      <c r="N3582">
        <f t="shared" si="111"/>
        <v>0.17250600552961973</v>
      </c>
    </row>
    <row r="3583" spans="1:14" x14ac:dyDescent="0.2">
      <c r="A3583" s="96">
        <v>520071</v>
      </c>
      <c r="B3583" s="97" t="s">
        <v>1762</v>
      </c>
      <c r="C3583" s="97" t="s">
        <v>1142</v>
      </c>
      <c r="D3583" s="96" t="s">
        <v>3629</v>
      </c>
      <c r="E3583" s="98">
        <v>236</v>
      </c>
      <c r="F3583" s="99">
        <v>0</v>
      </c>
      <c r="G3583" s="98">
        <v>236</v>
      </c>
      <c r="H3583" s="98">
        <v>7455</v>
      </c>
      <c r="I3583" s="99">
        <v>0</v>
      </c>
      <c r="J3583" s="98">
        <v>7455</v>
      </c>
      <c r="K3583" s="100">
        <v>3.1660000000000001E-2</v>
      </c>
      <c r="M3583">
        <f t="shared" si="110"/>
        <v>0</v>
      </c>
      <c r="N3583">
        <f t="shared" si="111"/>
        <v>0</v>
      </c>
    </row>
    <row r="3584" spans="1:14" x14ac:dyDescent="0.2">
      <c r="A3584" s="96">
        <v>520075</v>
      </c>
      <c r="B3584" s="97" t="s">
        <v>1762</v>
      </c>
      <c r="C3584" s="97" t="s">
        <v>1142</v>
      </c>
      <c r="D3584" s="96" t="s">
        <v>3630</v>
      </c>
      <c r="E3584" s="98">
        <v>1200</v>
      </c>
      <c r="F3584" s="99">
        <v>14</v>
      </c>
      <c r="G3584" s="98">
        <v>1214</v>
      </c>
      <c r="H3584" s="98">
        <v>20392</v>
      </c>
      <c r="I3584" s="99">
        <v>2455</v>
      </c>
      <c r="J3584" s="98">
        <v>22847</v>
      </c>
      <c r="K3584" s="100">
        <v>5.314E-2</v>
      </c>
      <c r="M3584">
        <f t="shared" si="110"/>
        <v>1.1532125205930808E-2</v>
      </c>
      <c r="N3584">
        <f t="shared" si="111"/>
        <v>0.10745393268262791</v>
      </c>
    </row>
    <row r="3585" spans="1:14" x14ac:dyDescent="0.2">
      <c r="A3585" s="96">
        <v>520076</v>
      </c>
      <c r="B3585" s="97" t="s">
        <v>1762</v>
      </c>
      <c r="C3585" s="97" t="s">
        <v>1142</v>
      </c>
      <c r="D3585" s="96" t="s">
        <v>3631</v>
      </c>
      <c r="E3585" s="98">
        <v>70</v>
      </c>
      <c r="F3585" s="99">
        <v>0</v>
      </c>
      <c r="G3585" s="98">
        <v>70</v>
      </c>
      <c r="H3585" s="98">
        <v>3636</v>
      </c>
      <c r="I3585" s="99">
        <v>0</v>
      </c>
      <c r="J3585" s="98">
        <v>3636</v>
      </c>
      <c r="K3585" s="100">
        <v>1.925E-2</v>
      </c>
      <c r="M3585">
        <f t="shared" si="110"/>
        <v>0</v>
      </c>
      <c r="N3585">
        <f t="shared" si="111"/>
        <v>0</v>
      </c>
    </row>
    <row r="3586" spans="1:14" x14ac:dyDescent="0.2">
      <c r="A3586" s="96">
        <v>520078</v>
      </c>
      <c r="B3586" s="97" t="s">
        <v>1762</v>
      </c>
      <c r="C3586" s="97" t="s">
        <v>1142</v>
      </c>
      <c r="D3586" s="96" t="s">
        <v>3632</v>
      </c>
      <c r="E3586" s="98">
        <v>2308</v>
      </c>
      <c r="F3586" s="99">
        <v>10</v>
      </c>
      <c r="G3586" s="98">
        <v>2318</v>
      </c>
      <c r="H3586" s="98">
        <v>19206</v>
      </c>
      <c r="I3586" s="99">
        <v>81</v>
      </c>
      <c r="J3586" s="98">
        <v>19287</v>
      </c>
      <c r="K3586" s="100">
        <v>0.12018</v>
      </c>
      <c r="M3586">
        <f t="shared" si="110"/>
        <v>4.3140638481449526E-3</v>
      </c>
      <c r="N3586">
        <f t="shared" si="111"/>
        <v>4.1997200186654222E-3</v>
      </c>
    </row>
    <row r="3587" spans="1:14" x14ac:dyDescent="0.2">
      <c r="A3587" s="96">
        <v>520083</v>
      </c>
      <c r="B3587" s="97" t="s">
        <v>1762</v>
      </c>
      <c r="C3587" s="97" t="s">
        <v>1142</v>
      </c>
      <c r="D3587" s="96" t="s">
        <v>3633</v>
      </c>
      <c r="E3587" s="98">
        <v>1503</v>
      </c>
      <c r="F3587" s="99">
        <v>106</v>
      </c>
      <c r="G3587" s="98">
        <v>1609</v>
      </c>
      <c r="H3587" s="98">
        <v>40052</v>
      </c>
      <c r="I3587" s="99">
        <v>1860</v>
      </c>
      <c r="J3587" s="98">
        <v>41912</v>
      </c>
      <c r="K3587" s="100">
        <v>3.8390000000000001E-2</v>
      </c>
      <c r="M3587">
        <f t="shared" si="110"/>
        <v>6.5879428216283412E-2</v>
      </c>
      <c r="N3587">
        <f t="shared" si="111"/>
        <v>4.4378698224852069E-2</v>
      </c>
    </row>
    <row r="3588" spans="1:14" x14ac:dyDescent="0.2">
      <c r="A3588" s="96">
        <v>520087</v>
      </c>
      <c r="B3588" s="97" t="s">
        <v>1762</v>
      </c>
      <c r="C3588" s="97" t="s">
        <v>1142</v>
      </c>
      <c r="D3588" s="96" t="s">
        <v>3634</v>
      </c>
      <c r="E3588" s="98">
        <v>1333</v>
      </c>
      <c r="F3588" s="99">
        <v>44</v>
      </c>
      <c r="G3588" s="98">
        <v>1377</v>
      </c>
      <c r="H3588" s="98">
        <v>16330</v>
      </c>
      <c r="I3588" s="99">
        <v>7219</v>
      </c>
      <c r="J3588" s="98">
        <v>23549</v>
      </c>
      <c r="K3588" s="100">
        <v>5.8470000000000001E-2</v>
      </c>
      <c r="M3588">
        <f t="shared" ref="M3588:M3651" si="112">F3588/G3588</f>
        <v>3.195352214960058E-2</v>
      </c>
      <c r="N3588">
        <f t="shared" ref="N3588:N3651" si="113">I3588/J3588</f>
        <v>0.30655229521423416</v>
      </c>
    </row>
    <row r="3589" spans="1:14" x14ac:dyDescent="0.2">
      <c r="A3589" s="96">
        <v>520088</v>
      </c>
      <c r="B3589" s="97" t="s">
        <v>1762</v>
      </c>
      <c r="C3589" s="97" t="s">
        <v>1142</v>
      </c>
      <c r="D3589" s="96" t="s">
        <v>3635</v>
      </c>
      <c r="E3589" s="98">
        <v>442</v>
      </c>
      <c r="F3589" s="99">
        <v>0</v>
      </c>
      <c r="G3589" s="98">
        <v>442</v>
      </c>
      <c r="H3589" s="98">
        <v>12591</v>
      </c>
      <c r="I3589" s="99">
        <v>10</v>
      </c>
      <c r="J3589" s="98">
        <v>12601</v>
      </c>
      <c r="K3589" s="100">
        <v>3.508E-2</v>
      </c>
      <c r="M3589">
        <f t="shared" si="112"/>
        <v>0</v>
      </c>
      <c r="N3589">
        <f t="shared" si="113"/>
        <v>7.9358781049123088E-4</v>
      </c>
    </row>
    <row r="3590" spans="1:14" x14ac:dyDescent="0.2">
      <c r="A3590" s="96">
        <v>520089</v>
      </c>
      <c r="B3590" s="97" t="s">
        <v>1762</v>
      </c>
      <c r="C3590" s="97" t="s">
        <v>1142</v>
      </c>
      <c r="D3590" s="96" t="s">
        <v>3636</v>
      </c>
      <c r="E3590" s="98">
        <v>1175</v>
      </c>
      <c r="F3590" s="99">
        <v>0</v>
      </c>
      <c r="G3590" s="98">
        <v>1175</v>
      </c>
      <c r="H3590" s="98">
        <v>25619</v>
      </c>
      <c r="I3590" s="99">
        <v>0</v>
      </c>
      <c r="J3590" s="98">
        <v>25619</v>
      </c>
      <c r="K3590" s="100">
        <v>4.5859999999999998E-2</v>
      </c>
      <c r="M3590">
        <f t="shared" si="112"/>
        <v>0</v>
      </c>
      <c r="N3590">
        <f t="shared" si="113"/>
        <v>0</v>
      </c>
    </row>
    <row r="3591" spans="1:14" x14ac:dyDescent="0.2">
      <c r="A3591" s="96">
        <v>520091</v>
      </c>
      <c r="B3591" s="97" t="s">
        <v>1762</v>
      </c>
      <c r="C3591" s="97" t="s">
        <v>1142</v>
      </c>
      <c r="D3591" s="96" t="s">
        <v>3637</v>
      </c>
      <c r="E3591" s="98">
        <v>213</v>
      </c>
      <c r="F3591" s="99">
        <v>0</v>
      </c>
      <c r="G3591" s="98">
        <v>213</v>
      </c>
      <c r="H3591" s="98">
        <v>7416</v>
      </c>
      <c r="I3591" s="99">
        <v>0</v>
      </c>
      <c r="J3591" s="98">
        <v>7416</v>
      </c>
      <c r="K3591" s="100">
        <v>2.8719999999999999E-2</v>
      </c>
      <c r="M3591">
        <f t="shared" si="112"/>
        <v>0</v>
      </c>
      <c r="N3591">
        <f t="shared" si="113"/>
        <v>0</v>
      </c>
    </row>
    <row r="3592" spans="1:14" x14ac:dyDescent="0.2">
      <c r="A3592" s="96">
        <v>520095</v>
      </c>
      <c r="B3592" s="97" t="s">
        <v>1762</v>
      </c>
      <c r="C3592" s="97" t="s">
        <v>1142</v>
      </c>
      <c r="D3592" s="96" t="s">
        <v>3638</v>
      </c>
      <c r="E3592" s="98">
        <v>121</v>
      </c>
      <c r="F3592" s="99">
        <v>0</v>
      </c>
      <c r="G3592" s="98">
        <v>121</v>
      </c>
      <c r="H3592" s="98">
        <v>3447</v>
      </c>
      <c r="I3592" s="99">
        <v>0</v>
      </c>
      <c r="J3592" s="98">
        <v>3447</v>
      </c>
      <c r="K3592" s="100">
        <v>3.5099999999999999E-2</v>
      </c>
      <c r="M3592">
        <f t="shared" si="112"/>
        <v>0</v>
      </c>
      <c r="N3592">
        <f t="shared" si="113"/>
        <v>0</v>
      </c>
    </row>
    <row r="3593" spans="1:14" x14ac:dyDescent="0.2">
      <c r="A3593" s="96">
        <v>520096</v>
      </c>
      <c r="B3593" s="97" t="s">
        <v>1762</v>
      </c>
      <c r="C3593" s="97" t="s">
        <v>1142</v>
      </c>
      <c r="D3593" s="96" t="s">
        <v>3639</v>
      </c>
      <c r="E3593" s="98">
        <v>2765</v>
      </c>
      <c r="F3593" s="99">
        <v>72</v>
      </c>
      <c r="G3593" s="98">
        <v>2837</v>
      </c>
      <c r="H3593" s="98">
        <v>33371</v>
      </c>
      <c r="I3593" s="99">
        <v>2811</v>
      </c>
      <c r="J3593" s="98">
        <v>36182</v>
      </c>
      <c r="K3593" s="100">
        <v>7.8409999999999994E-2</v>
      </c>
      <c r="M3593">
        <f t="shared" si="112"/>
        <v>2.5378921395840678E-2</v>
      </c>
      <c r="N3593">
        <f t="shared" si="113"/>
        <v>7.7690564369023274E-2</v>
      </c>
    </row>
    <row r="3594" spans="1:14" x14ac:dyDescent="0.2">
      <c r="A3594" s="96">
        <v>520097</v>
      </c>
      <c r="B3594" s="97" t="s">
        <v>1762</v>
      </c>
      <c r="C3594" s="97" t="s">
        <v>1142</v>
      </c>
      <c r="D3594" s="96" t="s">
        <v>3640</v>
      </c>
      <c r="E3594" s="98">
        <v>436</v>
      </c>
      <c r="F3594" s="99">
        <v>0</v>
      </c>
      <c r="G3594" s="98">
        <v>436</v>
      </c>
      <c r="H3594" s="98">
        <v>9173</v>
      </c>
      <c r="I3594" s="99">
        <v>8</v>
      </c>
      <c r="J3594" s="98">
        <v>9181</v>
      </c>
      <c r="K3594" s="100">
        <v>4.7489999999999997E-2</v>
      </c>
      <c r="M3594">
        <f t="shared" si="112"/>
        <v>0</v>
      </c>
      <c r="N3594">
        <f t="shared" si="113"/>
        <v>8.7136477507896738E-4</v>
      </c>
    </row>
    <row r="3595" spans="1:14" x14ac:dyDescent="0.2">
      <c r="A3595" s="96">
        <v>520098</v>
      </c>
      <c r="B3595" s="97" t="s">
        <v>1762</v>
      </c>
      <c r="C3595" s="97" t="s">
        <v>1142</v>
      </c>
      <c r="D3595" s="96" t="s">
        <v>3641</v>
      </c>
      <c r="E3595" s="98">
        <v>3304</v>
      </c>
      <c r="F3595" s="99">
        <v>265</v>
      </c>
      <c r="G3595" s="98">
        <v>3569</v>
      </c>
      <c r="H3595" s="98">
        <v>45996</v>
      </c>
      <c r="I3595" s="99">
        <v>5316</v>
      </c>
      <c r="J3595" s="98">
        <v>51312</v>
      </c>
      <c r="K3595" s="100">
        <v>6.9550000000000001E-2</v>
      </c>
      <c r="M3595">
        <f t="shared" si="112"/>
        <v>7.4250490333426733E-2</v>
      </c>
      <c r="N3595">
        <f t="shared" si="113"/>
        <v>0.10360149672591207</v>
      </c>
    </row>
    <row r="3596" spans="1:14" x14ac:dyDescent="0.2">
      <c r="A3596" s="96">
        <v>520100</v>
      </c>
      <c r="B3596" s="97" t="s">
        <v>1762</v>
      </c>
      <c r="C3596" s="97" t="s">
        <v>1142</v>
      </c>
      <c r="D3596" s="96" t="s">
        <v>3642</v>
      </c>
      <c r="E3596" s="98">
        <v>731</v>
      </c>
      <c r="F3596" s="99">
        <v>0</v>
      </c>
      <c r="G3596" s="98">
        <v>731</v>
      </c>
      <c r="H3596" s="98">
        <v>12506</v>
      </c>
      <c r="I3596" s="99">
        <v>0</v>
      </c>
      <c r="J3596" s="98">
        <v>12506</v>
      </c>
      <c r="K3596" s="100">
        <v>5.8450000000000002E-2</v>
      </c>
      <c r="M3596">
        <f t="shared" si="112"/>
        <v>0</v>
      </c>
      <c r="N3596">
        <f t="shared" si="113"/>
        <v>0</v>
      </c>
    </row>
    <row r="3597" spans="1:14" x14ac:dyDescent="0.2">
      <c r="A3597" s="96">
        <v>520102</v>
      </c>
      <c r="B3597" s="97" t="s">
        <v>1762</v>
      </c>
      <c r="C3597" s="97" t="s">
        <v>1142</v>
      </c>
      <c r="D3597" s="96" t="s">
        <v>3643</v>
      </c>
      <c r="E3597" s="98">
        <v>202</v>
      </c>
      <c r="F3597" s="99">
        <v>0</v>
      </c>
      <c r="G3597" s="98">
        <v>202</v>
      </c>
      <c r="H3597" s="98">
        <v>8179</v>
      </c>
      <c r="I3597" s="99">
        <v>14</v>
      </c>
      <c r="J3597" s="98">
        <v>8193</v>
      </c>
      <c r="K3597" s="100">
        <v>2.4660000000000001E-2</v>
      </c>
      <c r="M3597">
        <f t="shared" si="112"/>
        <v>0</v>
      </c>
      <c r="N3597">
        <f t="shared" si="113"/>
        <v>1.7087757842060296E-3</v>
      </c>
    </row>
    <row r="3598" spans="1:14" x14ac:dyDescent="0.2">
      <c r="A3598" s="96">
        <v>520103</v>
      </c>
      <c r="B3598" s="97" t="s">
        <v>1762</v>
      </c>
      <c r="C3598" s="97" t="s">
        <v>1142</v>
      </c>
      <c r="D3598" s="96" t="s">
        <v>3644</v>
      </c>
      <c r="E3598" s="98">
        <v>346</v>
      </c>
      <c r="F3598" s="99">
        <v>0</v>
      </c>
      <c r="G3598" s="98">
        <v>346</v>
      </c>
      <c r="H3598" s="98">
        <v>17631</v>
      </c>
      <c r="I3598" s="99">
        <v>0</v>
      </c>
      <c r="J3598" s="98">
        <v>17631</v>
      </c>
      <c r="K3598" s="100">
        <v>1.9619999999999999E-2</v>
      </c>
      <c r="M3598">
        <f t="shared" si="112"/>
        <v>0</v>
      </c>
      <c r="N3598">
        <f t="shared" si="113"/>
        <v>0</v>
      </c>
    </row>
    <row r="3599" spans="1:14" x14ac:dyDescent="0.2">
      <c r="A3599" s="96">
        <v>520107</v>
      </c>
      <c r="B3599" s="97" t="s">
        <v>1762</v>
      </c>
      <c r="C3599" s="97" t="s">
        <v>1142</v>
      </c>
      <c r="D3599" s="96" t="s">
        <v>3645</v>
      </c>
      <c r="E3599" s="98">
        <v>257</v>
      </c>
      <c r="F3599" s="99">
        <v>4</v>
      </c>
      <c r="G3599" s="98">
        <v>261</v>
      </c>
      <c r="H3599" s="98">
        <v>7375</v>
      </c>
      <c r="I3599" s="99">
        <v>799</v>
      </c>
      <c r="J3599" s="98">
        <v>8174</v>
      </c>
      <c r="K3599" s="100">
        <v>3.193E-2</v>
      </c>
      <c r="M3599">
        <f t="shared" si="112"/>
        <v>1.532567049808429E-2</v>
      </c>
      <c r="N3599">
        <f t="shared" si="113"/>
        <v>9.7748960117445563E-2</v>
      </c>
    </row>
    <row r="3600" spans="1:14" x14ac:dyDescent="0.2">
      <c r="A3600" s="96">
        <v>520109</v>
      </c>
      <c r="B3600" s="97" t="s">
        <v>1762</v>
      </c>
      <c r="C3600" s="97" t="s">
        <v>1142</v>
      </c>
      <c r="D3600" s="96" t="s">
        <v>3646</v>
      </c>
      <c r="E3600" s="98">
        <v>512</v>
      </c>
      <c r="F3600" s="99">
        <v>0</v>
      </c>
      <c r="G3600" s="98">
        <v>512</v>
      </c>
      <c r="H3600" s="98">
        <v>5098</v>
      </c>
      <c r="I3600" s="99">
        <v>0</v>
      </c>
      <c r="J3600" s="98">
        <v>5098</v>
      </c>
      <c r="K3600" s="100">
        <v>0.10043000000000001</v>
      </c>
      <c r="M3600">
        <f t="shared" si="112"/>
        <v>0</v>
      </c>
      <c r="N3600">
        <f t="shared" si="113"/>
        <v>0</v>
      </c>
    </row>
    <row r="3601" spans="1:14" x14ac:dyDescent="0.2">
      <c r="A3601" s="96">
        <v>520113</v>
      </c>
      <c r="B3601" s="97" t="s">
        <v>1762</v>
      </c>
      <c r="C3601" s="97" t="s">
        <v>1142</v>
      </c>
      <c r="D3601" s="96" t="s">
        <v>3647</v>
      </c>
      <c r="E3601" s="98">
        <v>574</v>
      </c>
      <c r="F3601" s="99">
        <v>0</v>
      </c>
      <c r="G3601" s="98">
        <v>574</v>
      </c>
      <c r="H3601" s="98">
        <v>9809</v>
      </c>
      <c r="I3601" s="99">
        <v>0</v>
      </c>
      <c r="J3601" s="98">
        <v>9809</v>
      </c>
      <c r="K3601" s="100">
        <v>5.8520000000000003E-2</v>
      </c>
      <c r="M3601">
        <f t="shared" si="112"/>
        <v>0</v>
      </c>
      <c r="N3601">
        <f t="shared" si="113"/>
        <v>0</v>
      </c>
    </row>
    <row r="3602" spans="1:14" x14ac:dyDescent="0.2">
      <c r="A3602" s="96">
        <v>520116</v>
      </c>
      <c r="B3602" s="97" t="s">
        <v>1762</v>
      </c>
      <c r="C3602" s="97" t="s">
        <v>1142</v>
      </c>
      <c r="D3602" s="96" t="s">
        <v>3648</v>
      </c>
      <c r="E3602" s="98">
        <v>166</v>
      </c>
      <c r="F3602" s="99">
        <v>0</v>
      </c>
      <c r="G3602" s="98">
        <v>166</v>
      </c>
      <c r="H3602" s="98">
        <v>5512</v>
      </c>
      <c r="I3602" s="99">
        <v>0</v>
      </c>
      <c r="J3602" s="98">
        <v>5512</v>
      </c>
      <c r="K3602" s="100">
        <v>3.0120000000000001E-2</v>
      </c>
      <c r="M3602">
        <f t="shared" si="112"/>
        <v>0</v>
      </c>
      <c r="N3602">
        <f t="shared" si="113"/>
        <v>0</v>
      </c>
    </row>
    <row r="3603" spans="1:14" x14ac:dyDescent="0.2">
      <c r="A3603" s="96">
        <v>520136</v>
      </c>
      <c r="B3603" s="97" t="s">
        <v>1762</v>
      </c>
      <c r="C3603" s="97" t="s">
        <v>1142</v>
      </c>
      <c r="D3603" s="96" t="s">
        <v>3649</v>
      </c>
      <c r="E3603" s="98">
        <v>3990</v>
      </c>
      <c r="F3603" s="99">
        <v>194</v>
      </c>
      <c r="G3603" s="98">
        <v>4184</v>
      </c>
      <c r="H3603" s="98">
        <v>23023</v>
      </c>
      <c r="I3603" s="99">
        <v>2619</v>
      </c>
      <c r="J3603" s="98">
        <v>25642</v>
      </c>
      <c r="K3603" s="100">
        <v>0.16317000000000001</v>
      </c>
      <c r="M3603">
        <f t="shared" si="112"/>
        <v>4.6367112810707455E-2</v>
      </c>
      <c r="N3603">
        <f t="shared" si="113"/>
        <v>0.102137118789486</v>
      </c>
    </row>
    <row r="3604" spans="1:14" x14ac:dyDescent="0.2">
      <c r="A3604" s="96">
        <v>520138</v>
      </c>
      <c r="B3604" s="97" t="s">
        <v>1762</v>
      </c>
      <c r="C3604" s="97" t="s">
        <v>1142</v>
      </c>
      <c r="D3604" s="96" t="s">
        <v>3626</v>
      </c>
      <c r="E3604" s="98">
        <v>5562</v>
      </c>
      <c r="F3604" s="99">
        <v>364</v>
      </c>
      <c r="G3604" s="98">
        <v>5926</v>
      </c>
      <c r="H3604" s="98">
        <v>98977</v>
      </c>
      <c r="I3604" s="99">
        <v>10385</v>
      </c>
      <c r="J3604" s="98">
        <v>109362</v>
      </c>
      <c r="K3604" s="100">
        <v>5.4190000000000002E-2</v>
      </c>
      <c r="M3604">
        <f t="shared" si="112"/>
        <v>6.1424232197097535E-2</v>
      </c>
      <c r="N3604">
        <f t="shared" si="113"/>
        <v>9.4959858085989654E-2</v>
      </c>
    </row>
    <row r="3605" spans="1:14" x14ac:dyDescent="0.2">
      <c r="A3605" s="96">
        <v>520139</v>
      </c>
      <c r="B3605" s="97" t="s">
        <v>1762</v>
      </c>
      <c r="C3605" s="97" t="s">
        <v>1142</v>
      </c>
      <c r="D3605" s="96" t="s">
        <v>3650</v>
      </c>
      <c r="E3605" s="98">
        <v>883</v>
      </c>
      <c r="F3605" s="99">
        <v>49</v>
      </c>
      <c r="G3605" s="98">
        <v>932</v>
      </c>
      <c r="H3605" s="98">
        <v>22549</v>
      </c>
      <c r="I3605" s="99">
        <v>2152</v>
      </c>
      <c r="J3605" s="98">
        <v>24701</v>
      </c>
      <c r="K3605" s="100">
        <v>3.773E-2</v>
      </c>
      <c r="M3605">
        <f t="shared" si="112"/>
        <v>5.257510729613734E-2</v>
      </c>
      <c r="N3605">
        <f t="shared" si="113"/>
        <v>8.7121978867252342E-2</v>
      </c>
    </row>
    <row r="3606" spans="1:14" x14ac:dyDescent="0.2">
      <c r="A3606" s="96">
        <v>520160</v>
      </c>
      <c r="B3606" s="97" t="s">
        <v>1762</v>
      </c>
      <c r="C3606" s="97" t="s">
        <v>1142</v>
      </c>
      <c r="D3606" s="96" t="s">
        <v>3651</v>
      </c>
      <c r="E3606" s="98">
        <v>583</v>
      </c>
      <c r="F3606" s="99">
        <v>45</v>
      </c>
      <c r="G3606" s="98">
        <v>628</v>
      </c>
      <c r="H3606" s="98">
        <v>15435</v>
      </c>
      <c r="I3606" s="99">
        <v>4104</v>
      </c>
      <c r="J3606" s="98">
        <v>19539</v>
      </c>
      <c r="K3606" s="100">
        <v>3.2140000000000002E-2</v>
      </c>
      <c r="M3606">
        <f t="shared" si="112"/>
        <v>7.1656050955414011E-2</v>
      </c>
      <c r="N3606">
        <f t="shared" si="113"/>
        <v>0.2100414555504376</v>
      </c>
    </row>
    <row r="3607" spans="1:14" x14ac:dyDescent="0.2">
      <c r="A3607" s="96">
        <v>520170</v>
      </c>
      <c r="B3607" s="97" t="s">
        <v>1762</v>
      </c>
      <c r="C3607" s="97" t="s">
        <v>1142</v>
      </c>
      <c r="D3607" s="96" t="s">
        <v>3652</v>
      </c>
      <c r="E3607" s="98">
        <v>239</v>
      </c>
      <c r="F3607" s="99">
        <v>0</v>
      </c>
      <c r="G3607" s="98">
        <v>239</v>
      </c>
      <c r="H3607" s="98">
        <v>12206</v>
      </c>
      <c r="I3607" s="99">
        <v>18</v>
      </c>
      <c r="J3607" s="98">
        <v>12224</v>
      </c>
      <c r="K3607" s="100">
        <v>1.9550000000000001E-2</v>
      </c>
      <c r="M3607">
        <f t="shared" si="112"/>
        <v>0</v>
      </c>
      <c r="N3607">
        <f t="shared" si="113"/>
        <v>1.4725130890052356E-3</v>
      </c>
    </row>
    <row r="3608" spans="1:14" x14ac:dyDescent="0.2">
      <c r="A3608" s="96">
        <v>520173</v>
      </c>
      <c r="B3608" s="97" t="s">
        <v>1762</v>
      </c>
      <c r="C3608" s="97" t="s">
        <v>1142</v>
      </c>
      <c r="D3608" s="96" t="s">
        <v>3653</v>
      </c>
      <c r="E3608" s="98">
        <v>516</v>
      </c>
      <c r="F3608" s="99">
        <v>0</v>
      </c>
      <c r="G3608" s="98">
        <v>516</v>
      </c>
      <c r="H3608" s="98">
        <v>5431</v>
      </c>
      <c r="I3608" s="99">
        <v>0</v>
      </c>
      <c r="J3608" s="98">
        <v>5431</v>
      </c>
      <c r="K3608" s="100">
        <v>9.5009999999999997E-2</v>
      </c>
      <c r="M3608">
        <f t="shared" si="112"/>
        <v>0</v>
      </c>
      <c r="N3608">
        <f t="shared" si="113"/>
        <v>0</v>
      </c>
    </row>
    <row r="3609" spans="1:14" x14ac:dyDescent="0.2">
      <c r="A3609" s="96">
        <v>520177</v>
      </c>
      <c r="B3609" s="97" t="s">
        <v>1762</v>
      </c>
      <c r="C3609" s="97" t="s">
        <v>1142</v>
      </c>
      <c r="D3609" s="96" t="s">
        <v>3654</v>
      </c>
      <c r="E3609" s="98">
        <v>6226</v>
      </c>
      <c r="F3609" s="99">
        <v>513</v>
      </c>
      <c r="G3609" s="98">
        <v>6739</v>
      </c>
      <c r="H3609" s="98">
        <v>45928</v>
      </c>
      <c r="I3609" s="99">
        <v>4748</v>
      </c>
      <c r="J3609" s="98">
        <v>50676</v>
      </c>
      <c r="K3609" s="100">
        <v>0.13297999999999999</v>
      </c>
      <c r="M3609">
        <f t="shared" si="112"/>
        <v>7.6124054013948658E-2</v>
      </c>
      <c r="N3609">
        <f t="shared" si="113"/>
        <v>9.3693267029757679E-2</v>
      </c>
    </row>
    <row r="3610" spans="1:14" x14ac:dyDescent="0.2">
      <c r="A3610" s="96">
        <v>520189</v>
      </c>
      <c r="B3610" s="97" t="s">
        <v>1762</v>
      </c>
      <c r="C3610" s="97" t="s">
        <v>1142</v>
      </c>
      <c r="D3610" s="96" t="s">
        <v>3655</v>
      </c>
      <c r="E3610" s="98">
        <v>409</v>
      </c>
      <c r="F3610" s="99">
        <v>0</v>
      </c>
      <c r="G3610" s="98">
        <v>409</v>
      </c>
      <c r="H3610" s="98">
        <v>7581</v>
      </c>
      <c r="I3610" s="99">
        <v>9</v>
      </c>
      <c r="J3610" s="98">
        <v>7590</v>
      </c>
      <c r="K3610" s="100">
        <v>5.389E-2</v>
      </c>
      <c r="M3610">
        <f t="shared" si="112"/>
        <v>0</v>
      </c>
      <c r="N3610">
        <f t="shared" si="113"/>
        <v>1.1857707509881424E-3</v>
      </c>
    </row>
    <row r="3611" spans="1:14" x14ac:dyDescent="0.2">
      <c r="A3611" s="96">
        <v>520193</v>
      </c>
      <c r="B3611" s="97" t="s">
        <v>1762</v>
      </c>
      <c r="C3611" s="97" t="s">
        <v>1142</v>
      </c>
      <c r="D3611" s="96" t="s">
        <v>3656</v>
      </c>
      <c r="E3611" s="98">
        <v>604</v>
      </c>
      <c r="F3611" s="99">
        <v>0</v>
      </c>
      <c r="G3611" s="98">
        <v>604</v>
      </c>
      <c r="H3611" s="98">
        <v>10536</v>
      </c>
      <c r="I3611" s="99">
        <v>0</v>
      </c>
      <c r="J3611" s="98">
        <v>10536</v>
      </c>
      <c r="K3611" s="100">
        <v>5.7329999999999999E-2</v>
      </c>
      <c r="M3611">
        <f t="shared" si="112"/>
        <v>0</v>
      </c>
      <c r="N3611">
        <f t="shared" si="113"/>
        <v>0</v>
      </c>
    </row>
    <row r="3612" spans="1:14" x14ac:dyDescent="0.2">
      <c r="A3612" s="96">
        <v>520194</v>
      </c>
      <c r="B3612" s="97" t="s">
        <v>1762</v>
      </c>
      <c r="C3612" s="97" t="s">
        <v>1142</v>
      </c>
      <c r="D3612" s="96" t="s">
        <v>3657</v>
      </c>
      <c r="E3612" s="98">
        <v>0</v>
      </c>
      <c r="F3612" s="99">
        <v>0</v>
      </c>
      <c r="G3612" s="98">
        <v>0</v>
      </c>
      <c r="H3612" s="98">
        <v>41</v>
      </c>
      <c r="I3612" s="99">
        <v>0</v>
      </c>
      <c r="J3612" s="98">
        <v>41</v>
      </c>
      <c r="K3612" s="100">
        <v>0</v>
      </c>
      <c r="M3612" t="e">
        <f t="shared" si="112"/>
        <v>#DIV/0!</v>
      </c>
      <c r="N3612">
        <f t="shared" si="113"/>
        <v>0</v>
      </c>
    </row>
    <row r="3613" spans="1:14" x14ac:dyDescent="0.2">
      <c r="A3613" s="96">
        <v>520195</v>
      </c>
      <c r="B3613" s="97" t="s">
        <v>1762</v>
      </c>
      <c r="C3613" s="97" t="s">
        <v>1142</v>
      </c>
      <c r="D3613" s="96" t="s">
        <v>3658</v>
      </c>
      <c r="E3613" s="98">
        <v>0</v>
      </c>
      <c r="F3613" s="99">
        <v>0</v>
      </c>
      <c r="G3613" s="98">
        <v>0</v>
      </c>
      <c r="H3613" s="98">
        <v>3</v>
      </c>
      <c r="I3613" s="99">
        <v>0</v>
      </c>
      <c r="J3613" s="98">
        <v>3</v>
      </c>
      <c r="K3613" s="100">
        <v>0</v>
      </c>
      <c r="M3613" t="e">
        <f t="shared" si="112"/>
        <v>#DIV/0!</v>
      </c>
      <c r="N3613">
        <f t="shared" si="113"/>
        <v>0</v>
      </c>
    </row>
    <row r="3614" spans="1:14" x14ac:dyDescent="0.2">
      <c r="A3614" s="96">
        <v>520196</v>
      </c>
      <c r="B3614" s="97" t="s">
        <v>1762</v>
      </c>
      <c r="C3614" s="97" t="s">
        <v>1142</v>
      </c>
      <c r="D3614" s="96" t="s">
        <v>3659</v>
      </c>
      <c r="E3614" s="98">
        <v>7</v>
      </c>
      <c r="F3614" s="99">
        <v>0</v>
      </c>
      <c r="G3614" s="98">
        <v>7</v>
      </c>
      <c r="H3614" s="98">
        <v>477</v>
      </c>
      <c r="I3614" s="99">
        <v>75</v>
      </c>
      <c r="J3614" s="98">
        <v>552</v>
      </c>
      <c r="K3614" s="100">
        <v>1.268E-2</v>
      </c>
      <c r="M3614">
        <f t="shared" si="112"/>
        <v>0</v>
      </c>
      <c r="N3614">
        <f t="shared" si="113"/>
        <v>0.1358695652173913</v>
      </c>
    </row>
    <row r="3615" spans="1:14" x14ac:dyDescent="0.2">
      <c r="A3615" s="96">
        <v>520198</v>
      </c>
      <c r="B3615" s="97" t="s">
        <v>1762</v>
      </c>
      <c r="C3615" s="97" t="s">
        <v>1142</v>
      </c>
      <c r="D3615" s="96" t="s">
        <v>3660</v>
      </c>
      <c r="E3615" s="98">
        <v>159</v>
      </c>
      <c r="F3615" s="99">
        <v>0</v>
      </c>
      <c r="G3615" s="98">
        <v>159</v>
      </c>
      <c r="H3615" s="98">
        <v>5655</v>
      </c>
      <c r="I3615" s="99">
        <v>0</v>
      </c>
      <c r="J3615" s="98">
        <v>5655</v>
      </c>
      <c r="K3615" s="100">
        <v>2.8119999999999999E-2</v>
      </c>
      <c r="M3615">
        <f t="shared" si="112"/>
        <v>0</v>
      </c>
      <c r="N3615">
        <f t="shared" si="113"/>
        <v>0</v>
      </c>
    </row>
    <row r="3616" spans="1:14" x14ac:dyDescent="0.2">
      <c r="A3616" s="96">
        <v>520199</v>
      </c>
      <c r="B3616" s="97" t="s">
        <v>1762</v>
      </c>
      <c r="C3616" s="97" t="s">
        <v>1142</v>
      </c>
      <c r="D3616" s="96" t="s">
        <v>3661</v>
      </c>
      <c r="E3616" s="98">
        <v>67</v>
      </c>
      <c r="F3616" s="99">
        <v>0</v>
      </c>
      <c r="G3616" s="98">
        <v>67</v>
      </c>
      <c r="H3616" s="98">
        <v>4130</v>
      </c>
      <c r="I3616" s="99">
        <v>12</v>
      </c>
      <c r="J3616" s="98">
        <v>4142</v>
      </c>
      <c r="K3616" s="100">
        <v>1.618E-2</v>
      </c>
      <c r="M3616">
        <f t="shared" si="112"/>
        <v>0</v>
      </c>
      <c r="N3616">
        <f t="shared" si="113"/>
        <v>2.8971511347175277E-3</v>
      </c>
    </row>
    <row r="3617" spans="1:14" x14ac:dyDescent="0.2">
      <c r="A3617" s="96">
        <v>520202</v>
      </c>
      <c r="B3617" s="97" t="s">
        <v>1762</v>
      </c>
      <c r="C3617" s="97" t="s">
        <v>1142</v>
      </c>
      <c r="D3617" s="96" t="s">
        <v>3662</v>
      </c>
      <c r="E3617" s="98">
        <v>180</v>
      </c>
      <c r="F3617" s="99">
        <v>6</v>
      </c>
      <c r="G3617" s="98">
        <v>186</v>
      </c>
      <c r="H3617" s="98">
        <v>5496</v>
      </c>
      <c r="I3617" s="99">
        <v>1387</v>
      </c>
      <c r="J3617" s="98">
        <v>6883</v>
      </c>
      <c r="K3617" s="100">
        <v>2.7019999999999999E-2</v>
      </c>
      <c r="M3617">
        <f t="shared" si="112"/>
        <v>3.2258064516129031E-2</v>
      </c>
      <c r="N3617">
        <f t="shared" si="113"/>
        <v>0.2015109690541915</v>
      </c>
    </row>
    <row r="3618" spans="1:14" x14ac:dyDescent="0.2">
      <c r="A3618" s="96">
        <v>520203</v>
      </c>
      <c r="B3618" s="97" t="s">
        <v>168</v>
      </c>
      <c r="C3618" s="97" t="s">
        <v>1142</v>
      </c>
      <c r="D3618" s="96" t="s">
        <v>3663</v>
      </c>
      <c r="E3618" s="98">
        <v>81</v>
      </c>
      <c r="F3618" s="99">
        <v>0</v>
      </c>
      <c r="G3618" s="98">
        <v>81</v>
      </c>
      <c r="H3618" s="98">
        <v>921</v>
      </c>
      <c r="I3618" s="99">
        <v>0</v>
      </c>
      <c r="J3618" s="98">
        <v>921</v>
      </c>
      <c r="K3618" s="100">
        <v>8.795E-2</v>
      </c>
      <c r="M3618">
        <f t="shared" si="112"/>
        <v>0</v>
      </c>
      <c r="N3618">
        <f t="shared" si="113"/>
        <v>0</v>
      </c>
    </row>
    <row r="3619" spans="1:14" x14ac:dyDescent="0.2">
      <c r="A3619" s="96">
        <v>530002</v>
      </c>
      <c r="B3619" s="97" t="s">
        <v>279</v>
      </c>
      <c r="C3619" s="97" t="s">
        <v>726</v>
      </c>
      <c r="D3619" s="96" t="s">
        <v>3664</v>
      </c>
      <c r="E3619" s="98">
        <v>187</v>
      </c>
      <c r="F3619" s="99">
        <v>0</v>
      </c>
      <c r="G3619" s="98">
        <v>187</v>
      </c>
      <c r="H3619" s="98">
        <v>3835</v>
      </c>
      <c r="I3619" s="99">
        <v>0</v>
      </c>
      <c r="J3619" s="98">
        <v>3835</v>
      </c>
      <c r="K3619" s="100">
        <v>4.8759999999999998E-2</v>
      </c>
      <c r="M3619">
        <f t="shared" si="112"/>
        <v>0</v>
      </c>
      <c r="N3619">
        <f t="shared" si="113"/>
        <v>0</v>
      </c>
    </row>
    <row r="3620" spans="1:14" x14ac:dyDescent="0.2">
      <c r="A3620" s="96">
        <v>530006</v>
      </c>
      <c r="B3620" s="97" t="s">
        <v>3665</v>
      </c>
      <c r="C3620" s="97" t="s">
        <v>726</v>
      </c>
      <c r="D3620" s="96" t="s">
        <v>3666</v>
      </c>
      <c r="E3620" s="98">
        <v>128</v>
      </c>
      <c r="F3620" s="99">
        <v>0</v>
      </c>
      <c r="G3620" s="98">
        <v>128</v>
      </c>
      <c r="H3620" s="98">
        <v>5306</v>
      </c>
      <c r="I3620" s="99">
        <v>0</v>
      </c>
      <c r="J3620" s="98">
        <v>5306</v>
      </c>
      <c r="K3620" s="100">
        <v>2.4119999999999999E-2</v>
      </c>
      <c r="M3620">
        <f t="shared" si="112"/>
        <v>0</v>
      </c>
      <c r="N3620">
        <f t="shared" si="113"/>
        <v>0</v>
      </c>
    </row>
    <row r="3621" spans="1:14" x14ac:dyDescent="0.2">
      <c r="A3621" s="96">
        <v>530008</v>
      </c>
      <c r="B3621" s="97" t="s">
        <v>279</v>
      </c>
      <c r="C3621" s="97" t="s">
        <v>726</v>
      </c>
      <c r="D3621" s="96" t="s">
        <v>3667</v>
      </c>
      <c r="E3621" s="98">
        <v>146</v>
      </c>
      <c r="F3621" s="99">
        <v>0</v>
      </c>
      <c r="G3621" s="98">
        <v>146</v>
      </c>
      <c r="H3621" s="98">
        <v>2410</v>
      </c>
      <c r="I3621" s="99">
        <v>31</v>
      </c>
      <c r="J3621" s="98">
        <v>2441</v>
      </c>
      <c r="K3621" s="100">
        <v>5.9810000000000002E-2</v>
      </c>
      <c r="M3621">
        <f t="shared" si="112"/>
        <v>0</v>
      </c>
      <c r="N3621">
        <f t="shared" si="113"/>
        <v>1.2699713232281851E-2</v>
      </c>
    </row>
    <row r="3622" spans="1:14" x14ac:dyDescent="0.2">
      <c r="A3622" s="96">
        <v>530009</v>
      </c>
      <c r="B3622" s="97" t="s">
        <v>279</v>
      </c>
      <c r="C3622" s="97" t="s">
        <v>726</v>
      </c>
      <c r="D3622" s="96" t="s">
        <v>3668</v>
      </c>
      <c r="E3622" s="98">
        <v>118</v>
      </c>
      <c r="F3622" s="99">
        <v>0</v>
      </c>
      <c r="G3622" s="98">
        <v>118</v>
      </c>
      <c r="H3622" s="98">
        <v>1743</v>
      </c>
      <c r="I3622" s="99">
        <v>0</v>
      </c>
      <c r="J3622" s="98">
        <v>1743</v>
      </c>
      <c r="K3622" s="100">
        <v>6.7699999999999996E-2</v>
      </c>
      <c r="M3622">
        <f t="shared" si="112"/>
        <v>0</v>
      </c>
      <c r="N3622">
        <f t="shared" si="113"/>
        <v>0</v>
      </c>
    </row>
    <row r="3623" spans="1:14" x14ac:dyDescent="0.2">
      <c r="A3623" s="96">
        <v>530010</v>
      </c>
      <c r="B3623" s="97" t="s">
        <v>263</v>
      </c>
      <c r="C3623" s="97" t="s">
        <v>726</v>
      </c>
      <c r="D3623" s="96" t="s">
        <v>3669</v>
      </c>
      <c r="E3623" s="98">
        <v>422</v>
      </c>
      <c r="F3623" s="99">
        <v>0</v>
      </c>
      <c r="G3623" s="98">
        <v>422</v>
      </c>
      <c r="H3623" s="98">
        <v>3033</v>
      </c>
      <c r="I3623" s="99">
        <v>43</v>
      </c>
      <c r="J3623" s="98">
        <v>3076</v>
      </c>
      <c r="K3623" s="100">
        <v>0.13719000000000001</v>
      </c>
      <c r="M3623">
        <f t="shared" si="112"/>
        <v>0</v>
      </c>
      <c r="N3623">
        <f t="shared" si="113"/>
        <v>1.3979193758127438E-2</v>
      </c>
    </row>
    <row r="3624" spans="1:14" x14ac:dyDescent="0.2">
      <c r="A3624" s="96">
        <v>530011</v>
      </c>
      <c r="B3624" s="97" t="s">
        <v>279</v>
      </c>
      <c r="C3624" s="97" t="s">
        <v>726</v>
      </c>
      <c r="D3624" s="96" t="s">
        <v>3670</v>
      </c>
      <c r="E3624" s="98">
        <v>114</v>
      </c>
      <c r="F3624" s="99">
        <v>0</v>
      </c>
      <c r="G3624" s="98">
        <v>114</v>
      </c>
      <c r="H3624" s="98">
        <v>2433</v>
      </c>
      <c r="I3624" s="99">
        <v>0</v>
      </c>
      <c r="J3624" s="98">
        <v>2433</v>
      </c>
      <c r="K3624" s="100">
        <v>4.6859999999999999E-2</v>
      </c>
      <c r="M3624">
        <f t="shared" si="112"/>
        <v>0</v>
      </c>
      <c r="N3624">
        <f t="shared" si="113"/>
        <v>0</v>
      </c>
    </row>
    <row r="3625" spans="1:14" x14ac:dyDescent="0.2">
      <c r="A3625" s="96">
        <v>530012</v>
      </c>
      <c r="B3625" s="97" t="s">
        <v>279</v>
      </c>
      <c r="C3625" s="97" t="s">
        <v>726</v>
      </c>
      <c r="D3625" s="96" t="s">
        <v>3671</v>
      </c>
      <c r="E3625" s="98">
        <v>990</v>
      </c>
      <c r="F3625" s="99">
        <v>0</v>
      </c>
      <c r="G3625" s="98">
        <v>990</v>
      </c>
      <c r="H3625" s="98">
        <v>19033</v>
      </c>
      <c r="I3625" s="99">
        <v>0</v>
      </c>
      <c r="J3625" s="98">
        <v>19033</v>
      </c>
      <c r="K3625" s="100">
        <v>5.2010000000000001E-2</v>
      </c>
      <c r="M3625">
        <f t="shared" si="112"/>
        <v>0</v>
      </c>
      <c r="N3625">
        <f t="shared" si="113"/>
        <v>0</v>
      </c>
    </row>
    <row r="3626" spans="1:14" x14ac:dyDescent="0.2">
      <c r="A3626" s="96">
        <v>530014</v>
      </c>
      <c r="B3626" s="97" t="s">
        <v>279</v>
      </c>
      <c r="C3626" s="97" t="s">
        <v>726</v>
      </c>
      <c r="D3626" s="96" t="s">
        <v>3672</v>
      </c>
      <c r="E3626" s="98">
        <v>1132</v>
      </c>
      <c r="F3626" s="99">
        <v>0</v>
      </c>
      <c r="G3626" s="98">
        <v>1132</v>
      </c>
      <c r="H3626" s="98">
        <v>21203</v>
      </c>
      <c r="I3626" s="99">
        <v>0</v>
      </c>
      <c r="J3626" s="98">
        <v>21203</v>
      </c>
      <c r="K3626" s="100">
        <v>5.339E-2</v>
      </c>
      <c r="M3626">
        <f t="shared" si="112"/>
        <v>0</v>
      </c>
      <c r="N3626">
        <f t="shared" si="113"/>
        <v>0</v>
      </c>
    </row>
    <row r="3627" spans="1:14" x14ac:dyDescent="0.2">
      <c r="A3627" s="96">
        <v>530015</v>
      </c>
      <c r="B3627" s="97" t="s">
        <v>279</v>
      </c>
      <c r="C3627" s="97" t="s">
        <v>726</v>
      </c>
      <c r="D3627" s="96" t="s">
        <v>3673</v>
      </c>
      <c r="E3627" s="98">
        <v>49</v>
      </c>
      <c r="F3627" s="99">
        <v>0</v>
      </c>
      <c r="G3627" s="98">
        <v>49</v>
      </c>
      <c r="H3627" s="98">
        <v>2814</v>
      </c>
      <c r="I3627" s="99">
        <v>0</v>
      </c>
      <c r="J3627" s="98">
        <v>2814</v>
      </c>
      <c r="K3627" s="100">
        <v>1.7409999999999998E-2</v>
      </c>
      <c r="M3627">
        <f t="shared" si="112"/>
        <v>0</v>
      </c>
      <c r="N3627">
        <f t="shared" si="113"/>
        <v>0</v>
      </c>
    </row>
    <row r="3628" spans="1:14" x14ac:dyDescent="0.2">
      <c r="A3628" s="96">
        <v>530017</v>
      </c>
      <c r="B3628" s="97" t="s">
        <v>279</v>
      </c>
      <c r="C3628" s="97" t="s">
        <v>726</v>
      </c>
      <c r="D3628" s="96" t="s">
        <v>3674</v>
      </c>
      <c r="E3628" s="98">
        <v>0</v>
      </c>
      <c r="F3628" s="99">
        <v>0</v>
      </c>
      <c r="G3628" s="98">
        <v>0</v>
      </c>
      <c r="H3628" s="98">
        <v>195</v>
      </c>
      <c r="I3628" s="99">
        <v>0</v>
      </c>
      <c r="J3628" s="98">
        <v>195</v>
      </c>
      <c r="K3628" s="100">
        <v>0</v>
      </c>
      <c r="M3628" t="e">
        <f t="shared" si="112"/>
        <v>#DIV/0!</v>
      </c>
      <c r="N3628">
        <f t="shared" si="113"/>
        <v>0</v>
      </c>
    </row>
    <row r="3629" spans="1:14" x14ac:dyDescent="0.2">
      <c r="A3629" s="96">
        <v>530025</v>
      </c>
      <c r="B3629" s="97" t="s">
        <v>279</v>
      </c>
      <c r="C3629" s="97" t="s">
        <v>726</v>
      </c>
      <c r="D3629" s="96" t="s">
        <v>3675</v>
      </c>
      <c r="E3629" s="98">
        <v>90</v>
      </c>
      <c r="F3629" s="99">
        <v>0</v>
      </c>
      <c r="G3629" s="98">
        <v>90</v>
      </c>
      <c r="H3629" s="98">
        <v>3140</v>
      </c>
      <c r="I3629" s="99">
        <v>0</v>
      </c>
      <c r="J3629" s="98">
        <v>3140</v>
      </c>
      <c r="K3629" s="100">
        <v>2.8660000000000001E-2</v>
      </c>
      <c r="M3629">
        <f t="shared" si="112"/>
        <v>0</v>
      </c>
      <c r="N3629">
        <f t="shared" si="113"/>
        <v>0</v>
      </c>
    </row>
    <row r="3630" spans="1:14" x14ac:dyDescent="0.2">
      <c r="A3630" s="96">
        <v>530032</v>
      </c>
      <c r="B3630" s="97" t="s">
        <v>168</v>
      </c>
      <c r="C3630" s="97" t="s">
        <v>726</v>
      </c>
      <c r="D3630" s="96" t="s">
        <v>3676</v>
      </c>
      <c r="E3630" s="98">
        <v>27</v>
      </c>
      <c r="F3630" s="99">
        <v>0</v>
      </c>
      <c r="G3630" s="98">
        <v>27</v>
      </c>
      <c r="H3630" s="98">
        <v>862</v>
      </c>
      <c r="I3630" s="99">
        <v>0</v>
      </c>
      <c r="J3630" s="98">
        <v>862</v>
      </c>
      <c r="K3630" s="100">
        <v>3.1320000000000001E-2</v>
      </c>
      <c r="M3630">
        <f t="shared" si="112"/>
        <v>0</v>
      </c>
      <c r="N3630">
        <f t="shared" si="113"/>
        <v>0</v>
      </c>
    </row>
    <row r="3631" spans="1:14" x14ac:dyDescent="0.2">
      <c r="A3631" s="96">
        <v>640001</v>
      </c>
      <c r="B3631" s="97" t="s">
        <v>402</v>
      </c>
      <c r="C3631" s="97" t="s">
        <v>3442</v>
      </c>
      <c r="D3631" s="96" t="s">
        <v>3677</v>
      </c>
      <c r="E3631" s="98">
        <v>0</v>
      </c>
      <c r="F3631" s="99">
        <v>0</v>
      </c>
      <c r="G3631" s="98">
        <v>0</v>
      </c>
      <c r="H3631" s="98">
        <v>147</v>
      </c>
      <c r="I3631" s="99">
        <v>0</v>
      </c>
      <c r="J3631" s="98">
        <v>147</v>
      </c>
      <c r="K3631" s="100">
        <v>0</v>
      </c>
      <c r="M3631" t="e">
        <f t="shared" si="112"/>
        <v>#DIV/0!</v>
      </c>
      <c r="N3631">
        <f t="shared" si="113"/>
        <v>0</v>
      </c>
    </row>
    <row r="3632" spans="1:14" x14ac:dyDescent="0.2">
      <c r="A3632" s="96">
        <v>650001</v>
      </c>
      <c r="B3632" s="97" t="s">
        <v>490</v>
      </c>
      <c r="C3632" s="97" t="s">
        <v>3442</v>
      </c>
      <c r="D3632" s="96" t="s">
        <v>3678</v>
      </c>
      <c r="E3632" s="98">
        <v>0</v>
      </c>
      <c r="F3632" s="99">
        <v>0</v>
      </c>
      <c r="G3632" s="98">
        <v>0</v>
      </c>
      <c r="H3632" s="98">
        <v>10474</v>
      </c>
      <c r="I3632" s="99">
        <v>0</v>
      </c>
      <c r="J3632" s="98">
        <v>10474</v>
      </c>
      <c r="K3632" s="100">
        <v>0</v>
      </c>
      <c r="M3632" t="e">
        <f t="shared" si="112"/>
        <v>#DIV/0!</v>
      </c>
      <c r="N3632">
        <f t="shared" si="113"/>
        <v>0</v>
      </c>
    </row>
    <row r="3633" spans="1:14" x14ac:dyDescent="0.2">
      <c r="A3633" s="96">
        <v>660001</v>
      </c>
      <c r="B3633" s="97" t="s">
        <v>405</v>
      </c>
      <c r="C3633" s="97" t="s">
        <v>3442</v>
      </c>
      <c r="D3633" s="96" t="s">
        <v>3679</v>
      </c>
      <c r="E3633" s="98">
        <v>472</v>
      </c>
      <c r="F3633" s="99">
        <v>0</v>
      </c>
      <c r="G3633" s="98">
        <v>472</v>
      </c>
      <c r="H3633" s="98">
        <v>2990</v>
      </c>
      <c r="I3633" s="99">
        <v>0</v>
      </c>
      <c r="J3633" s="98">
        <v>2990</v>
      </c>
      <c r="K3633" s="100">
        <v>0.15786</v>
      </c>
      <c r="M3633">
        <f t="shared" si="112"/>
        <v>0</v>
      </c>
      <c r="N3633">
        <f t="shared" si="113"/>
        <v>0</v>
      </c>
    </row>
    <row r="3634" spans="1:14" x14ac:dyDescent="0.2">
      <c r="A3634" s="96">
        <v>670002</v>
      </c>
      <c r="B3634" s="97" t="s">
        <v>272</v>
      </c>
      <c r="C3634" s="97" t="s">
        <v>348</v>
      </c>
      <c r="D3634" s="96" t="s">
        <v>3680</v>
      </c>
      <c r="E3634" s="98">
        <v>1621</v>
      </c>
      <c r="F3634" s="99">
        <v>0</v>
      </c>
      <c r="G3634" s="98">
        <v>1621</v>
      </c>
      <c r="H3634" s="98">
        <v>6682</v>
      </c>
      <c r="I3634" s="99">
        <v>0</v>
      </c>
      <c r="J3634" s="98">
        <v>6682</v>
      </c>
      <c r="K3634" s="100">
        <v>0.24259</v>
      </c>
      <c r="M3634">
        <f t="shared" si="112"/>
        <v>0</v>
      </c>
      <c r="N3634">
        <f t="shared" si="113"/>
        <v>0</v>
      </c>
    </row>
    <row r="3635" spans="1:14" x14ac:dyDescent="0.2">
      <c r="A3635" s="96">
        <v>670003</v>
      </c>
      <c r="B3635" s="97" t="s">
        <v>272</v>
      </c>
      <c r="C3635" s="97" t="s">
        <v>348</v>
      </c>
      <c r="D3635" s="96" t="s">
        <v>3681</v>
      </c>
      <c r="E3635" s="98">
        <v>39</v>
      </c>
      <c r="F3635" s="99">
        <v>0</v>
      </c>
      <c r="G3635" s="98">
        <v>39</v>
      </c>
      <c r="H3635" s="98">
        <v>449</v>
      </c>
      <c r="I3635" s="99">
        <v>0</v>
      </c>
      <c r="J3635" s="98">
        <v>449</v>
      </c>
      <c r="K3635" s="100">
        <v>8.6860000000000007E-2</v>
      </c>
      <c r="M3635">
        <f t="shared" si="112"/>
        <v>0</v>
      </c>
      <c r="N3635">
        <f t="shared" si="113"/>
        <v>0</v>
      </c>
    </row>
    <row r="3636" spans="1:14" x14ac:dyDescent="0.2">
      <c r="A3636" s="96">
        <v>670004</v>
      </c>
      <c r="B3636" s="97" t="s">
        <v>272</v>
      </c>
      <c r="C3636" s="97" t="s">
        <v>348</v>
      </c>
      <c r="D3636" s="96" t="s">
        <v>3682</v>
      </c>
      <c r="E3636" s="98">
        <v>354</v>
      </c>
      <c r="F3636" s="99">
        <v>0</v>
      </c>
      <c r="G3636" s="98">
        <v>354</v>
      </c>
      <c r="H3636" s="98">
        <v>4486</v>
      </c>
      <c r="I3636" s="99">
        <v>0</v>
      </c>
      <c r="J3636" s="98">
        <v>4486</v>
      </c>
      <c r="K3636" s="100">
        <v>7.8909999999999994E-2</v>
      </c>
      <c r="M3636">
        <f t="shared" si="112"/>
        <v>0</v>
      </c>
      <c r="N3636">
        <f t="shared" si="113"/>
        <v>0</v>
      </c>
    </row>
    <row r="3637" spans="1:14" x14ac:dyDescent="0.2">
      <c r="A3637" s="96">
        <v>670005</v>
      </c>
      <c r="B3637" s="97" t="s">
        <v>272</v>
      </c>
      <c r="C3637" s="97" t="s">
        <v>348</v>
      </c>
      <c r="D3637" s="96" t="s">
        <v>3683</v>
      </c>
      <c r="E3637" s="98">
        <v>0</v>
      </c>
      <c r="F3637" s="99">
        <v>0</v>
      </c>
      <c r="G3637" s="98">
        <v>0</v>
      </c>
      <c r="H3637" s="98">
        <v>29</v>
      </c>
      <c r="I3637" s="99">
        <v>0</v>
      </c>
      <c r="J3637" s="98">
        <v>29</v>
      </c>
      <c r="K3637" s="100">
        <v>0</v>
      </c>
      <c r="M3637" t="e">
        <f t="shared" si="112"/>
        <v>#DIV/0!</v>
      </c>
      <c r="N3637">
        <f t="shared" si="113"/>
        <v>0</v>
      </c>
    </row>
    <row r="3638" spans="1:14" x14ac:dyDescent="0.2">
      <c r="A3638" s="96">
        <v>670006</v>
      </c>
      <c r="B3638" s="97" t="s">
        <v>272</v>
      </c>
      <c r="C3638" s="97" t="s">
        <v>348</v>
      </c>
      <c r="D3638" s="96" t="s">
        <v>3684</v>
      </c>
      <c r="E3638" s="98">
        <v>65</v>
      </c>
      <c r="F3638" s="99">
        <v>0</v>
      </c>
      <c r="G3638" s="98">
        <v>65</v>
      </c>
      <c r="H3638" s="98">
        <v>1787</v>
      </c>
      <c r="I3638" s="99">
        <v>0</v>
      </c>
      <c r="J3638" s="98">
        <v>1787</v>
      </c>
      <c r="K3638" s="100">
        <v>3.637E-2</v>
      </c>
      <c r="M3638">
        <f t="shared" si="112"/>
        <v>0</v>
      </c>
      <c r="N3638">
        <f t="shared" si="113"/>
        <v>0</v>
      </c>
    </row>
    <row r="3639" spans="1:14" x14ac:dyDescent="0.2">
      <c r="A3639" s="96">
        <v>670008</v>
      </c>
      <c r="B3639" s="97" t="s">
        <v>272</v>
      </c>
      <c r="C3639" s="97" t="s">
        <v>348</v>
      </c>
      <c r="D3639" s="96" t="s">
        <v>3685</v>
      </c>
      <c r="E3639" s="98">
        <v>15</v>
      </c>
      <c r="F3639" s="99">
        <v>0</v>
      </c>
      <c r="G3639" s="98">
        <v>15</v>
      </c>
      <c r="H3639" s="98">
        <v>237</v>
      </c>
      <c r="I3639" s="99">
        <v>0</v>
      </c>
      <c r="J3639" s="98">
        <v>237</v>
      </c>
      <c r="K3639" s="100">
        <v>6.3289999999999999E-2</v>
      </c>
      <c r="M3639">
        <f t="shared" si="112"/>
        <v>0</v>
      </c>
      <c r="N3639">
        <f t="shared" si="113"/>
        <v>0</v>
      </c>
    </row>
    <row r="3640" spans="1:14" x14ac:dyDescent="0.2">
      <c r="A3640" s="96">
        <v>670009</v>
      </c>
      <c r="B3640" s="97" t="s">
        <v>272</v>
      </c>
      <c r="C3640" s="97" t="s">
        <v>348</v>
      </c>
      <c r="D3640" s="96" t="s">
        <v>3686</v>
      </c>
      <c r="E3640" s="98">
        <v>26</v>
      </c>
      <c r="F3640" s="99">
        <v>0</v>
      </c>
      <c r="G3640" s="98">
        <v>26</v>
      </c>
      <c r="H3640" s="98">
        <v>813</v>
      </c>
      <c r="I3640" s="99">
        <v>0</v>
      </c>
      <c r="J3640" s="98">
        <v>813</v>
      </c>
      <c r="K3640" s="100">
        <v>3.1980000000000001E-2</v>
      </c>
      <c r="M3640">
        <f t="shared" si="112"/>
        <v>0</v>
      </c>
      <c r="N3640">
        <f t="shared" si="113"/>
        <v>0</v>
      </c>
    </row>
    <row r="3641" spans="1:14" x14ac:dyDescent="0.2">
      <c r="A3641" s="96">
        <v>670010</v>
      </c>
      <c r="B3641" s="97" t="s">
        <v>272</v>
      </c>
      <c r="C3641" s="97" t="s">
        <v>348</v>
      </c>
      <c r="D3641" s="96" t="s">
        <v>3687</v>
      </c>
      <c r="E3641" s="98">
        <v>0</v>
      </c>
      <c r="F3641" s="99">
        <v>0</v>
      </c>
      <c r="G3641" s="98">
        <v>0</v>
      </c>
      <c r="H3641" s="98">
        <v>5</v>
      </c>
      <c r="I3641" s="99">
        <v>0</v>
      </c>
      <c r="J3641" s="98">
        <v>5</v>
      </c>
      <c r="K3641" s="100">
        <v>0</v>
      </c>
      <c r="M3641" t="e">
        <f t="shared" si="112"/>
        <v>#DIV/0!</v>
      </c>
      <c r="N3641">
        <f t="shared" si="113"/>
        <v>0</v>
      </c>
    </row>
    <row r="3642" spans="1:14" x14ac:dyDescent="0.2">
      <c r="A3642" s="96">
        <v>670011</v>
      </c>
      <c r="B3642" s="97" t="s">
        <v>272</v>
      </c>
      <c r="C3642" s="97" t="s">
        <v>348</v>
      </c>
      <c r="D3642" s="96" t="s">
        <v>3688</v>
      </c>
      <c r="E3642" s="98">
        <v>164</v>
      </c>
      <c r="F3642" s="99">
        <v>0</v>
      </c>
      <c r="G3642" s="98">
        <v>164</v>
      </c>
      <c r="H3642" s="98">
        <v>1572</v>
      </c>
      <c r="I3642" s="99">
        <v>4</v>
      </c>
      <c r="J3642" s="98">
        <v>1576</v>
      </c>
      <c r="K3642" s="100">
        <v>0.10406</v>
      </c>
      <c r="M3642">
        <f t="shared" si="112"/>
        <v>0</v>
      </c>
      <c r="N3642">
        <f t="shared" si="113"/>
        <v>2.5380710659898475E-3</v>
      </c>
    </row>
    <row r="3643" spans="1:14" x14ac:dyDescent="0.2">
      <c r="A3643" s="96">
        <v>670012</v>
      </c>
      <c r="B3643" s="97" t="s">
        <v>3689</v>
      </c>
      <c r="C3643" s="97" t="s">
        <v>348</v>
      </c>
      <c r="D3643" s="96" t="s">
        <v>3690</v>
      </c>
      <c r="E3643" s="98">
        <v>60</v>
      </c>
      <c r="F3643" s="99">
        <v>0</v>
      </c>
      <c r="G3643" s="98">
        <v>60</v>
      </c>
      <c r="H3643" s="98">
        <v>1813</v>
      </c>
      <c r="I3643" s="99">
        <v>0</v>
      </c>
      <c r="J3643" s="98">
        <v>1813</v>
      </c>
      <c r="K3643" s="100">
        <v>3.3090000000000001E-2</v>
      </c>
      <c r="M3643">
        <f t="shared" si="112"/>
        <v>0</v>
      </c>
      <c r="N3643">
        <f t="shared" si="113"/>
        <v>0</v>
      </c>
    </row>
    <row r="3644" spans="1:14" x14ac:dyDescent="0.2">
      <c r="A3644" s="96">
        <v>670013</v>
      </c>
      <c r="B3644" s="97" t="s">
        <v>168</v>
      </c>
      <c r="C3644" s="97" t="s">
        <v>348</v>
      </c>
      <c r="D3644" s="96" t="s">
        <v>3691</v>
      </c>
      <c r="E3644" s="98">
        <v>0</v>
      </c>
      <c r="F3644" s="99">
        <v>0</v>
      </c>
      <c r="G3644" s="98">
        <v>0</v>
      </c>
      <c r="H3644" s="98">
        <v>355</v>
      </c>
      <c r="I3644" s="99">
        <v>0</v>
      </c>
      <c r="J3644" s="98">
        <v>355</v>
      </c>
      <c r="K3644" s="100">
        <v>0</v>
      </c>
      <c r="M3644" t="e">
        <f t="shared" si="112"/>
        <v>#DIV/0!</v>
      </c>
      <c r="N3644">
        <f t="shared" si="113"/>
        <v>0</v>
      </c>
    </row>
    <row r="3645" spans="1:14" x14ac:dyDescent="0.2">
      <c r="A3645" s="96">
        <v>670014</v>
      </c>
      <c r="B3645" s="97" t="s">
        <v>272</v>
      </c>
      <c r="C3645" s="97" t="s">
        <v>348</v>
      </c>
      <c r="D3645" s="96" t="s">
        <v>3692</v>
      </c>
      <c r="E3645" s="98">
        <v>280</v>
      </c>
      <c r="F3645" s="99">
        <v>0</v>
      </c>
      <c r="G3645" s="98">
        <v>280</v>
      </c>
      <c r="H3645" s="98">
        <v>1320</v>
      </c>
      <c r="I3645" s="99">
        <v>0</v>
      </c>
      <c r="J3645" s="98">
        <v>1320</v>
      </c>
      <c r="K3645" s="100">
        <v>0.21212</v>
      </c>
      <c r="M3645">
        <f t="shared" si="112"/>
        <v>0</v>
      </c>
      <c r="N3645">
        <f t="shared" si="113"/>
        <v>0</v>
      </c>
    </row>
    <row r="3646" spans="1:14" x14ac:dyDescent="0.2">
      <c r="A3646" s="96">
        <v>670015</v>
      </c>
      <c r="B3646" s="97" t="s">
        <v>168</v>
      </c>
      <c r="C3646" s="97" t="s">
        <v>348</v>
      </c>
      <c r="D3646" s="96" t="s">
        <v>3693</v>
      </c>
      <c r="E3646" s="98">
        <v>66</v>
      </c>
      <c r="F3646" s="99">
        <v>0</v>
      </c>
      <c r="G3646" s="98">
        <v>66</v>
      </c>
      <c r="H3646" s="98">
        <v>991</v>
      </c>
      <c r="I3646" s="99">
        <v>0</v>
      </c>
      <c r="J3646" s="98">
        <v>991</v>
      </c>
      <c r="K3646" s="100">
        <v>6.6600000000000006E-2</v>
      </c>
      <c r="M3646">
        <f t="shared" si="112"/>
        <v>0</v>
      </c>
      <c r="N3646">
        <f t="shared" si="113"/>
        <v>0</v>
      </c>
    </row>
    <row r="3647" spans="1:14" x14ac:dyDescent="0.2">
      <c r="A3647" s="96">
        <v>670016</v>
      </c>
      <c r="B3647" s="97" t="s">
        <v>272</v>
      </c>
      <c r="C3647" s="97" t="s">
        <v>348</v>
      </c>
      <c r="D3647" s="96" t="s">
        <v>3694</v>
      </c>
      <c r="E3647" s="98">
        <v>190</v>
      </c>
      <c r="F3647" s="99">
        <v>0</v>
      </c>
      <c r="G3647" s="98">
        <v>190</v>
      </c>
      <c r="H3647" s="98">
        <v>2078</v>
      </c>
      <c r="I3647" s="99">
        <v>0</v>
      </c>
      <c r="J3647" s="98">
        <v>2078</v>
      </c>
      <c r="K3647" s="100">
        <v>9.1429999999999997E-2</v>
      </c>
      <c r="M3647">
        <f t="shared" si="112"/>
        <v>0</v>
      </c>
      <c r="N3647">
        <f t="shared" si="113"/>
        <v>0</v>
      </c>
    </row>
    <row r="3648" spans="1:14" x14ac:dyDescent="0.2">
      <c r="A3648" s="96">
        <v>670017</v>
      </c>
      <c r="B3648" s="97" t="s">
        <v>161</v>
      </c>
      <c r="C3648" s="97" t="s">
        <v>348</v>
      </c>
      <c r="D3648" s="96" t="s">
        <v>3695</v>
      </c>
      <c r="E3648" s="98">
        <v>268</v>
      </c>
      <c r="F3648" s="99">
        <v>0</v>
      </c>
      <c r="G3648" s="98">
        <v>268</v>
      </c>
      <c r="H3648" s="98">
        <v>7394</v>
      </c>
      <c r="I3648" s="99">
        <v>0</v>
      </c>
      <c r="J3648" s="98">
        <v>7394</v>
      </c>
      <c r="K3648" s="100">
        <v>3.6249999999999998E-2</v>
      </c>
      <c r="M3648">
        <f t="shared" si="112"/>
        <v>0</v>
      </c>
      <c r="N3648">
        <f t="shared" si="113"/>
        <v>0</v>
      </c>
    </row>
    <row r="3649" spans="1:14" x14ac:dyDescent="0.2">
      <c r="A3649" s="96">
        <v>670018</v>
      </c>
      <c r="B3649" s="97" t="s">
        <v>272</v>
      </c>
      <c r="C3649" s="97" t="s">
        <v>348</v>
      </c>
      <c r="D3649" s="96" t="s">
        <v>3696</v>
      </c>
      <c r="E3649" s="98">
        <v>53</v>
      </c>
      <c r="F3649" s="99">
        <v>0</v>
      </c>
      <c r="G3649" s="98">
        <v>53</v>
      </c>
      <c r="H3649" s="98">
        <v>292</v>
      </c>
      <c r="I3649" s="99">
        <v>0</v>
      </c>
      <c r="J3649" s="98">
        <v>292</v>
      </c>
      <c r="K3649" s="100">
        <v>0.18151</v>
      </c>
      <c r="M3649">
        <f t="shared" si="112"/>
        <v>0</v>
      </c>
      <c r="N3649">
        <f t="shared" si="113"/>
        <v>0</v>
      </c>
    </row>
    <row r="3650" spans="1:14" x14ac:dyDescent="0.2">
      <c r="A3650" s="96">
        <v>670019</v>
      </c>
      <c r="B3650" s="97" t="s">
        <v>3689</v>
      </c>
      <c r="C3650" s="97" t="s">
        <v>348</v>
      </c>
      <c r="D3650" s="96" t="s">
        <v>3697</v>
      </c>
      <c r="E3650" s="98">
        <v>101</v>
      </c>
      <c r="F3650" s="99">
        <v>11</v>
      </c>
      <c r="G3650" s="98">
        <v>112</v>
      </c>
      <c r="H3650" s="98">
        <v>1064</v>
      </c>
      <c r="I3650" s="99">
        <v>21</v>
      </c>
      <c r="J3650" s="98">
        <v>1085</v>
      </c>
      <c r="K3650" s="100">
        <v>0.10323</v>
      </c>
      <c r="M3650">
        <f t="shared" si="112"/>
        <v>9.8214285714285712E-2</v>
      </c>
      <c r="N3650">
        <f t="shared" si="113"/>
        <v>1.935483870967742E-2</v>
      </c>
    </row>
    <row r="3651" spans="1:14" x14ac:dyDescent="0.2">
      <c r="A3651" s="96">
        <v>670020</v>
      </c>
      <c r="B3651" s="97" t="s">
        <v>272</v>
      </c>
      <c r="C3651" s="97" t="s">
        <v>348</v>
      </c>
      <c r="D3651" s="96" t="s">
        <v>3698</v>
      </c>
      <c r="E3651" s="98">
        <v>254</v>
      </c>
      <c r="F3651" s="99">
        <v>0</v>
      </c>
      <c r="G3651" s="98">
        <v>254</v>
      </c>
      <c r="H3651" s="98">
        <v>1480</v>
      </c>
      <c r="I3651" s="99">
        <v>0</v>
      </c>
      <c r="J3651" s="98">
        <v>1480</v>
      </c>
      <c r="K3651" s="100">
        <v>0.17161999999999999</v>
      </c>
      <c r="M3651">
        <f t="shared" si="112"/>
        <v>0</v>
      </c>
      <c r="N3651">
        <f t="shared" si="113"/>
        <v>0</v>
      </c>
    </row>
    <row r="3652" spans="1:14" x14ac:dyDescent="0.2">
      <c r="A3652" s="96">
        <v>670021</v>
      </c>
      <c r="B3652" s="97" t="s">
        <v>272</v>
      </c>
      <c r="C3652" s="97" t="s">
        <v>348</v>
      </c>
      <c r="D3652" s="96" t="s">
        <v>3699</v>
      </c>
      <c r="E3652" s="98">
        <v>0</v>
      </c>
      <c r="F3652" s="99">
        <v>0</v>
      </c>
      <c r="G3652" s="98">
        <v>0</v>
      </c>
      <c r="H3652" s="98">
        <v>1</v>
      </c>
      <c r="I3652" s="99">
        <v>0</v>
      </c>
      <c r="J3652" s="98">
        <v>1</v>
      </c>
      <c r="K3652" s="100">
        <v>0</v>
      </c>
      <c r="M3652" t="e">
        <f t="shared" ref="M3652:M3663" si="114">F3652/G3652</f>
        <v>#DIV/0!</v>
      </c>
      <c r="N3652">
        <f t="shared" ref="N3652:N3663" si="115">I3652/J3652</f>
        <v>0</v>
      </c>
    </row>
    <row r="3653" spans="1:14" x14ac:dyDescent="0.2">
      <c r="A3653" s="96">
        <v>670022</v>
      </c>
      <c r="B3653" s="97" t="s">
        <v>811</v>
      </c>
      <c r="C3653" s="97" t="s">
        <v>348</v>
      </c>
      <c r="D3653" s="96" t="s">
        <v>3700</v>
      </c>
      <c r="E3653" s="98">
        <v>53</v>
      </c>
      <c r="F3653" s="99">
        <v>0</v>
      </c>
      <c r="G3653" s="98">
        <v>53</v>
      </c>
      <c r="H3653" s="98">
        <v>460</v>
      </c>
      <c r="I3653" s="99">
        <v>0</v>
      </c>
      <c r="J3653" s="98">
        <v>460</v>
      </c>
      <c r="K3653" s="100">
        <v>0.11522</v>
      </c>
      <c r="M3653">
        <f t="shared" si="114"/>
        <v>0</v>
      </c>
      <c r="N3653">
        <f t="shared" si="115"/>
        <v>0</v>
      </c>
    </row>
    <row r="3654" spans="1:14" x14ac:dyDescent="0.2">
      <c r="A3654" s="96">
        <v>670023</v>
      </c>
      <c r="B3654" s="97" t="s">
        <v>272</v>
      </c>
      <c r="C3654" s="97" t="s">
        <v>348</v>
      </c>
      <c r="D3654" s="96" t="s">
        <v>3701</v>
      </c>
      <c r="E3654" s="98">
        <v>124</v>
      </c>
      <c r="F3654" s="99">
        <v>0</v>
      </c>
      <c r="G3654" s="98">
        <v>124</v>
      </c>
      <c r="H3654" s="98">
        <v>1805</v>
      </c>
      <c r="I3654" s="99">
        <v>0</v>
      </c>
      <c r="J3654" s="98">
        <v>1805</v>
      </c>
      <c r="K3654" s="100">
        <v>6.8699999999999997E-2</v>
      </c>
      <c r="M3654">
        <f t="shared" si="114"/>
        <v>0</v>
      </c>
      <c r="N3654">
        <f t="shared" si="115"/>
        <v>0</v>
      </c>
    </row>
    <row r="3655" spans="1:14" x14ac:dyDescent="0.2">
      <c r="A3655" s="96">
        <v>670024</v>
      </c>
      <c r="B3655" s="97" t="s">
        <v>3689</v>
      </c>
      <c r="C3655" s="97" t="s">
        <v>348</v>
      </c>
      <c r="D3655" s="96" t="s">
        <v>3702</v>
      </c>
      <c r="E3655" s="98">
        <v>269</v>
      </c>
      <c r="F3655" s="99">
        <v>0</v>
      </c>
      <c r="G3655" s="98">
        <v>269</v>
      </c>
      <c r="H3655" s="98">
        <v>4773</v>
      </c>
      <c r="I3655" s="99">
        <v>0</v>
      </c>
      <c r="J3655" s="98">
        <v>4773</v>
      </c>
      <c r="K3655" s="100">
        <v>5.636E-2</v>
      </c>
      <c r="M3655">
        <f t="shared" si="114"/>
        <v>0</v>
      </c>
      <c r="N3655">
        <f t="shared" si="115"/>
        <v>0</v>
      </c>
    </row>
    <row r="3656" spans="1:14" x14ac:dyDescent="0.2">
      <c r="A3656" s="96">
        <v>670025</v>
      </c>
      <c r="B3656" s="97" t="s">
        <v>272</v>
      </c>
      <c r="C3656" s="97" t="s">
        <v>348</v>
      </c>
      <c r="D3656" s="96" t="s">
        <v>3703</v>
      </c>
      <c r="E3656" s="98">
        <v>76</v>
      </c>
      <c r="F3656" s="99">
        <v>0</v>
      </c>
      <c r="G3656" s="98">
        <v>76</v>
      </c>
      <c r="H3656" s="98">
        <v>2814</v>
      </c>
      <c r="I3656" s="99">
        <v>0</v>
      </c>
      <c r="J3656" s="98">
        <v>2814</v>
      </c>
      <c r="K3656" s="100">
        <v>2.7009999999999999E-2</v>
      </c>
      <c r="M3656">
        <f t="shared" si="114"/>
        <v>0</v>
      </c>
      <c r="N3656">
        <f t="shared" si="115"/>
        <v>0</v>
      </c>
    </row>
    <row r="3657" spans="1:14" x14ac:dyDescent="0.2">
      <c r="A3657" s="96">
        <v>670026</v>
      </c>
      <c r="B3657" s="97" t="s">
        <v>3689</v>
      </c>
      <c r="C3657" s="97" t="s">
        <v>348</v>
      </c>
      <c r="D3657" s="96" t="s">
        <v>3704</v>
      </c>
      <c r="E3657" s="98">
        <v>507</v>
      </c>
      <c r="F3657" s="99">
        <v>0</v>
      </c>
      <c r="G3657" s="98">
        <v>507</v>
      </c>
      <c r="H3657" s="98">
        <v>1942</v>
      </c>
      <c r="I3657" s="99">
        <v>0</v>
      </c>
      <c r="J3657" s="98">
        <v>1942</v>
      </c>
      <c r="K3657" s="100">
        <v>0.26107000000000002</v>
      </c>
      <c r="M3657">
        <f t="shared" si="114"/>
        <v>0</v>
      </c>
      <c r="N3657">
        <f t="shared" si="115"/>
        <v>0</v>
      </c>
    </row>
    <row r="3658" spans="1:14" x14ac:dyDescent="0.2">
      <c r="A3658" s="96">
        <v>670028</v>
      </c>
      <c r="B3658" s="97" t="s">
        <v>272</v>
      </c>
      <c r="C3658" s="97" t="s">
        <v>348</v>
      </c>
      <c r="D3658" s="96" t="s">
        <v>3705</v>
      </c>
      <c r="E3658" s="98">
        <v>215</v>
      </c>
      <c r="F3658" s="99">
        <v>0</v>
      </c>
      <c r="G3658" s="98">
        <v>215</v>
      </c>
      <c r="H3658" s="98">
        <v>2142</v>
      </c>
      <c r="I3658" s="99">
        <v>0</v>
      </c>
      <c r="J3658" s="98">
        <v>2142</v>
      </c>
      <c r="K3658" s="100">
        <v>0.10037</v>
      </c>
      <c r="M3658">
        <f t="shared" si="114"/>
        <v>0</v>
      </c>
      <c r="N3658">
        <f t="shared" si="115"/>
        <v>0</v>
      </c>
    </row>
    <row r="3659" spans="1:14" x14ac:dyDescent="0.2">
      <c r="A3659" s="96">
        <v>670029</v>
      </c>
      <c r="B3659" s="97" t="s">
        <v>3689</v>
      </c>
      <c r="C3659" s="97" t="s">
        <v>348</v>
      </c>
      <c r="D3659" s="96" t="s">
        <v>3706</v>
      </c>
      <c r="E3659" s="98">
        <v>2</v>
      </c>
      <c r="F3659" s="99">
        <v>0</v>
      </c>
      <c r="G3659" s="98">
        <v>2</v>
      </c>
      <c r="H3659" s="98">
        <v>24</v>
      </c>
      <c r="I3659" s="99">
        <v>0</v>
      </c>
      <c r="J3659" s="98">
        <v>24</v>
      </c>
      <c r="K3659" s="100">
        <v>8.3330000000000001E-2</v>
      </c>
      <c r="M3659">
        <f t="shared" si="114"/>
        <v>0</v>
      </c>
      <c r="N3659">
        <f t="shared" si="115"/>
        <v>0</v>
      </c>
    </row>
    <row r="3660" spans="1:14" x14ac:dyDescent="0.2">
      <c r="A3660" s="96">
        <v>670030</v>
      </c>
      <c r="B3660" s="97" t="s">
        <v>272</v>
      </c>
      <c r="C3660" s="97" t="s">
        <v>348</v>
      </c>
      <c r="D3660" s="96" t="s">
        <v>3707</v>
      </c>
      <c r="E3660" s="98">
        <v>50</v>
      </c>
      <c r="F3660" s="99">
        <v>0</v>
      </c>
      <c r="G3660" s="98">
        <v>50</v>
      </c>
      <c r="H3660" s="98">
        <v>547</v>
      </c>
      <c r="I3660" s="99">
        <v>0</v>
      </c>
      <c r="J3660" s="98">
        <v>547</v>
      </c>
      <c r="K3660" s="100">
        <v>9.1410000000000005E-2</v>
      </c>
      <c r="M3660">
        <f t="shared" si="114"/>
        <v>0</v>
      </c>
      <c r="N3660">
        <f t="shared" si="115"/>
        <v>0</v>
      </c>
    </row>
    <row r="3661" spans="1:14" x14ac:dyDescent="0.2">
      <c r="A3661" s="96">
        <v>670031</v>
      </c>
      <c r="B3661" s="97" t="s">
        <v>3689</v>
      </c>
      <c r="C3661" s="97" t="s">
        <v>348</v>
      </c>
      <c r="D3661" s="96" t="s">
        <v>3708</v>
      </c>
      <c r="E3661" s="98">
        <v>17</v>
      </c>
      <c r="F3661" s="99">
        <v>0</v>
      </c>
      <c r="G3661" s="98">
        <v>17</v>
      </c>
      <c r="H3661" s="98">
        <v>563</v>
      </c>
      <c r="I3661" s="99">
        <v>0</v>
      </c>
      <c r="J3661" s="98">
        <v>563</v>
      </c>
      <c r="K3661" s="100">
        <v>3.0200000000000001E-2</v>
      </c>
      <c r="M3661">
        <f t="shared" si="114"/>
        <v>0</v>
      </c>
      <c r="N3661">
        <f t="shared" si="115"/>
        <v>0</v>
      </c>
    </row>
    <row r="3662" spans="1:14" x14ac:dyDescent="0.2">
      <c r="A3662" s="96">
        <v>670032</v>
      </c>
      <c r="B3662" s="97" t="s">
        <v>3689</v>
      </c>
      <c r="C3662" s="97" t="s">
        <v>348</v>
      </c>
      <c r="D3662" s="96" t="s">
        <v>3709</v>
      </c>
      <c r="E3662" s="98">
        <v>0</v>
      </c>
      <c r="F3662" s="99">
        <v>0</v>
      </c>
      <c r="G3662" s="98">
        <v>0</v>
      </c>
      <c r="H3662" s="98">
        <v>23</v>
      </c>
      <c r="I3662" s="99">
        <v>0</v>
      </c>
      <c r="J3662" s="98">
        <v>23</v>
      </c>
      <c r="K3662" s="100">
        <v>0</v>
      </c>
      <c r="M3662" t="e">
        <f t="shared" si="114"/>
        <v>#DIV/0!</v>
      </c>
      <c r="N3662">
        <f t="shared" si="115"/>
        <v>0</v>
      </c>
    </row>
    <row r="3663" spans="1:14" x14ac:dyDescent="0.2">
      <c r="A3663" s="96">
        <v>670040</v>
      </c>
      <c r="B3663" s="97" t="s">
        <v>272</v>
      </c>
      <c r="C3663" s="97" t="s">
        <v>348</v>
      </c>
      <c r="D3663" s="96" t="s">
        <v>2528</v>
      </c>
      <c r="E3663" s="98">
        <v>0</v>
      </c>
      <c r="F3663" s="99">
        <v>0</v>
      </c>
      <c r="G3663" s="98">
        <v>0</v>
      </c>
      <c r="H3663" s="98">
        <v>11</v>
      </c>
      <c r="I3663" s="99">
        <v>0</v>
      </c>
      <c r="J3663" s="98">
        <v>11</v>
      </c>
      <c r="K3663" s="100">
        <v>0</v>
      </c>
      <c r="M3663" t="e">
        <f t="shared" si="114"/>
        <v>#DIV/0!</v>
      </c>
      <c r="N3663">
        <f t="shared" si="115"/>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BF07A-50FE-47E2-978B-8005AEA97409}">
  <dimension ref="A1:H27"/>
  <sheetViews>
    <sheetView zoomScaleNormal="100" workbookViewId="0">
      <selection activeCell="A22" sqref="A22:A23"/>
    </sheetView>
  </sheetViews>
  <sheetFormatPr defaultRowHeight="12.75" x14ac:dyDescent="0.2"/>
  <cols>
    <col min="1" max="1" width="65" bestFit="1" customWidth="1"/>
    <col min="2" max="3" width="13.5703125" customWidth="1"/>
    <col min="4" max="4" width="22.85546875" bestFit="1" customWidth="1"/>
    <col min="6" max="6" width="50.42578125" customWidth="1"/>
    <col min="7" max="7" width="9.85546875" bestFit="1" customWidth="1"/>
  </cols>
  <sheetData>
    <row r="1" spans="1:8" x14ac:dyDescent="0.2">
      <c r="A1" s="110">
        <f>+Input!C3</f>
        <v>0</v>
      </c>
    </row>
    <row r="2" spans="1:8" x14ac:dyDescent="0.2">
      <c r="A2" s="110">
        <f>+Input!C4</f>
        <v>0</v>
      </c>
    </row>
    <row r="3" spans="1:8" x14ac:dyDescent="0.2">
      <c r="A3" s="150" t="s">
        <v>3758</v>
      </c>
    </row>
    <row r="4" spans="1:8" x14ac:dyDescent="0.2">
      <c r="A4" s="151">
        <f>+Input!C5</f>
        <v>0</v>
      </c>
    </row>
    <row r="5" spans="1:8" ht="51" x14ac:dyDescent="0.2">
      <c r="A5" s="119"/>
      <c r="F5" s="117" t="s">
        <v>3737</v>
      </c>
    </row>
    <row r="6" spans="1:8" ht="25.5" x14ac:dyDescent="0.2">
      <c r="A6" s="119"/>
      <c r="B6" s="6" t="s">
        <v>3743</v>
      </c>
      <c r="C6" s="6" t="s">
        <v>3744</v>
      </c>
      <c r="F6" s="124"/>
    </row>
    <row r="7" spans="1:8" ht="14.25" customHeight="1" x14ac:dyDescent="0.2"/>
    <row r="8" spans="1:8" x14ac:dyDescent="0.2">
      <c r="A8" s="1" t="s">
        <v>3742</v>
      </c>
      <c r="B8" s="113">
        <f>+Input!C39</f>
        <v>0</v>
      </c>
      <c r="C8" s="113"/>
    </row>
    <row r="9" spans="1:8" x14ac:dyDescent="0.2">
      <c r="A9" s="1" t="s">
        <v>3745</v>
      </c>
      <c r="B9" s="113"/>
      <c r="C9" s="113">
        <f>+Input!C40</f>
        <v>0</v>
      </c>
    </row>
    <row r="10" spans="1:8" x14ac:dyDescent="0.2">
      <c r="A10" s="1" t="s">
        <v>3733</v>
      </c>
      <c r="B10" s="113" t="e">
        <f>ROUND(Input!C42*('0.9% Understated Std Amt'!$B$8/('0.9% Understated Std Amt'!$B$8+'0.9% Understated Std Amt'!$C$9)),0)</f>
        <v>#DIV/0!</v>
      </c>
      <c r="C10" s="113" t="e">
        <f>+Input!C42-'0.9% Understated Std Amt'!B10</f>
        <v>#DIV/0!</v>
      </c>
      <c r="G10" s="119"/>
      <c r="H10" s="120"/>
    </row>
    <row r="11" spans="1:8" x14ac:dyDescent="0.2">
      <c r="A11" s="1" t="s">
        <v>3731</v>
      </c>
      <c r="B11" s="122" t="e">
        <f>ROUND(Input!C44*('0.9% Understated Std Amt'!$B$8/('0.9% Understated Std Amt'!$B$8+'0.9% Understated Std Amt'!$C$9)),0)</f>
        <v>#DIV/0!</v>
      </c>
      <c r="C11" s="122" t="e">
        <f>+Input!C44-'0.9% Understated Std Amt'!B11</f>
        <v>#DIV/0!</v>
      </c>
      <c r="G11" s="119"/>
      <c r="H11" s="120"/>
    </row>
    <row r="12" spans="1:8" x14ac:dyDescent="0.2">
      <c r="A12" s="1" t="s">
        <v>3729</v>
      </c>
      <c r="B12" s="113" t="e">
        <f>SUM(B8:B11)</f>
        <v>#DIV/0!</v>
      </c>
      <c r="C12" s="113" t="e">
        <f>SUM(C8:C11)</f>
        <v>#DIV/0!</v>
      </c>
      <c r="G12" s="119"/>
      <c r="H12" s="120"/>
    </row>
    <row r="13" spans="1:8" x14ac:dyDescent="0.2">
      <c r="A13" s="1" t="s">
        <v>3747</v>
      </c>
      <c r="B13" s="113" t="e">
        <f>ROUND(Input!C49*('0.9% Understated Std Amt'!$B$8/('0.9% Understated Std Amt'!$B$8+'0.9% Understated Std Amt'!$C$9)),0)</f>
        <v>#DIV/0!</v>
      </c>
      <c r="C13" s="113" t="e">
        <f>+Input!C49-'0.9% Understated Std Amt'!B13</f>
        <v>#DIV/0!</v>
      </c>
      <c r="G13" s="119"/>
      <c r="H13" s="120"/>
    </row>
    <row r="14" spans="1:8" x14ac:dyDescent="0.2">
      <c r="A14" s="1" t="s">
        <v>3748</v>
      </c>
      <c r="B14" s="113" t="e">
        <f>ROUND(Input!C50*('0.9% Understated Std Amt'!$B$8/('0.9% Understated Std Amt'!$B$8+'0.9% Understated Std Amt'!$C$9)),0)</f>
        <v>#DIV/0!</v>
      </c>
      <c r="C14" s="113" t="e">
        <f>+Input!C50-'0.9% Understated Std Amt'!B14</f>
        <v>#DIV/0!</v>
      </c>
      <c r="G14" s="119"/>
      <c r="H14" s="120"/>
    </row>
    <row r="15" spans="1:8" x14ac:dyDescent="0.2">
      <c r="A15" s="1" t="s">
        <v>3749</v>
      </c>
      <c r="B15" s="122" t="e">
        <f>ROUND(Input!C51*('0.9% Understated Std Amt'!$B$8/('0.9% Understated Std Amt'!$B$8+'0.9% Understated Std Amt'!$C$9)),0)</f>
        <v>#DIV/0!</v>
      </c>
      <c r="C15" s="122" t="e">
        <f>+Input!C51-'0.9% Understated Std Amt'!B15</f>
        <v>#DIV/0!</v>
      </c>
      <c r="G15" s="119"/>
      <c r="H15" s="120"/>
    </row>
    <row r="16" spans="1:8" x14ac:dyDescent="0.2">
      <c r="A16" s="1" t="s">
        <v>3730</v>
      </c>
      <c r="B16" s="113" t="e">
        <f>SUM(B12:B15)</f>
        <v>#DIV/0!</v>
      </c>
      <c r="C16" s="113" t="e">
        <f>SUM(C12:C15)</f>
        <v>#DIV/0!</v>
      </c>
      <c r="G16" s="119"/>
      <c r="H16" s="120"/>
    </row>
    <row r="17" spans="1:8" x14ac:dyDescent="0.2">
      <c r="A17" s="1"/>
      <c r="G17" s="119"/>
      <c r="H17" s="120"/>
    </row>
    <row r="18" spans="1:8" x14ac:dyDescent="0.2">
      <c r="A18" s="1" t="s">
        <v>3759</v>
      </c>
      <c r="B18" s="115">
        <v>8.9999999999999993E-3</v>
      </c>
      <c r="C18" s="115">
        <v>8.9999999999999993E-3</v>
      </c>
      <c r="G18" s="119"/>
      <c r="H18" s="120"/>
    </row>
    <row r="19" spans="1:8" x14ac:dyDescent="0.2">
      <c r="A19" s="1"/>
      <c r="B19" s="24"/>
      <c r="C19" s="24"/>
      <c r="G19" s="119"/>
      <c r="H19" s="120"/>
    </row>
    <row r="20" spans="1:8" ht="13.5" thickBot="1" x14ac:dyDescent="0.25">
      <c r="A20" s="1" t="s">
        <v>3750</v>
      </c>
      <c r="B20" s="123" t="e">
        <f>+B16*B18</f>
        <v>#DIV/0!</v>
      </c>
      <c r="C20" s="123" t="e">
        <f>+C16*C18</f>
        <v>#DIV/0!</v>
      </c>
      <c r="G20" s="119"/>
      <c r="H20" s="120"/>
    </row>
    <row r="21" spans="1:8" ht="13.5" thickTop="1" x14ac:dyDescent="0.2">
      <c r="A21" s="1"/>
      <c r="B21" s="125"/>
      <c r="C21" s="125"/>
      <c r="G21" s="119"/>
      <c r="H21" s="120"/>
    </row>
    <row r="22" spans="1:8" x14ac:dyDescent="0.2">
      <c r="B22" s="125"/>
      <c r="C22" s="125"/>
      <c r="G22" s="119"/>
      <c r="H22" s="120"/>
    </row>
    <row r="25" spans="1:8" ht="13.5" thickBot="1" x14ac:dyDescent="0.25"/>
    <row r="26" spans="1:8" ht="14.45" customHeight="1" x14ac:dyDescent="0.2">
      <c r="A26" s="229" t="s">
        <v>3760</v>
      </c>
      <c r="B26" s="230"/>
      <c r="C26" s="230"/>
      <c r="D26" s="231"/>
      <c r="E26" s="101"/>
    </row>
    <row r="27" spans="1:8" ht="28.5" customHeight="1" thickBot="1" x14ac:dyDescent="0.25">
      <c r="A27" s="232"/>
      <c r="B27" s="233"/>
      <c r="C27" s="233"/>
      <c r="D27" s="234"/>
    </row>
  </sheetData>
  <mergeCells count="1">
    <mergeCell ref="A26:D27"/>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692D1-7B56-44DF-9A36-5653A5035F52}">
  <sheetPr>
    <pageSetUpPr fitToPage="1"/>
  </sheetPr>
  <dimension ref="A1:U43"/>
  <sheetViews>
    <sheetView zoomScale="115" zoomScaleNormal="115" workbookViewId="0">
      <selection activeCell="K33" sqref="K33"/>
    </sheetView>
  </sheetViews>
  <sheetFormatPr defaultRowHeight="12.75" x14ac:dyDescent="0.2"/>
  <cols>
    <col min="1" max="1" width="10.140625" customWidth="1"/>
    <col min="2" max="2" width="16.140625" customWidth="1"/>
    <col min="6" max="6" width="15.5703125" customWidth="1"/>
    <col min="7" max="7" width="15.140625" customWidth="1"/>
    <col min="8" max="8" width="14" customWidth="1"/>
    <col min="9" max="9" width="13.5703125" customWidth="1"/>
    <col min="10" max="10" width="12.42578125" customWidth="1"/>
    <col min="11" max="11" width="11.28515625" customWidth="1"/>
    <col min="13" max="13" width="9.7109375" bestFit="1" customWidth="1"/>
  </cols>
  <sheetData>
    <row r="1" spans="1:21" x14ac:dyDescent="0.2">
      <c r="A1" s="110">
        <f>Input!C3</f>
        <v>0</v>
      </c>
    </row>
    <row r="2" spans="1:21" x14ac:dyDescent="0.2">
      <c r="A2" s="110">
        <f>Input!C4</f>
        <v>0</v>
      </c>
    </row>
    <row r="3" spans="1:21" x14ac:dyDescent="0.2">
      <c r="A3" s="109">
        <f>Input!C5</f>
        <v>0</v>
      </c>
    </row>
    <row r="4" spans="1:21" ht="17.25" customHeight="1" x14ac:dyDescent="0.3">
      <c r="A4" s="235" t="s">
        <v>3761</v>
      </c>
      <c r="B4" s="235"/>
      <c r="C4" s="235"/>
      <c r="D4" s="235"/>
      <c r="E4" s="235"/>
      <c r="F4" s="235"/>
      <c r="G4" s="235"/>
      <c r="H4" s="235"/>
      <c r="I4" s="128"/>
      <c r="J4" s="128"/>
      <c r="L4" s="129" t="s">
        <v>3876</v>
      </c>
    </row>
    <row r="5" spans="1:21" ht="17.25" x14ac:dyDescent="0.2">
      <c r="L5" s="179" t="s">
        <v>3918</v>
      </c>
      <c r="M5" s="149"/>
      <c r="N5" s="149"/>
      <c r="O5" s="149"/>
      <c r="P5" s="149"/>
      <c r="Q5" s="149"/>
      <c r="R5" s="149"/>
      <c r="S5" s="149"/>
      <c r="T5" s="149"/>
      <c r="U5" s="149"/>
    </row>
    <row r="6" spans="1:21" ht="18" customHeight="1" x14ac:dyDescent="0.2">
      <c r="G6" s="67"/>
      <c r="H6" s="67"/>
      <c r="I6" s="1"/>
      <c r="L6" s="180" t="s">
        <v>3917</v>
      </c>
    </row>
    <row r="7" spans="1:21" ht="12.75" customHeight="1" x14ac:dyDescent="0.2">
      <c r="A7" s="235" t="s">
        <v>3764</v>
      </c>
      <c r="B7" s="235"/>
      <c r="C7" s="235"/>
      <c r="D7" s="235"/>
      <c r="E7" s="235"/>
      <c r="G7" s="153"/>
      <c r="I7" s="144">
        <f>+Input!C91</f>
        <v>0</v>
      </c>
    </row>
    <row r="8" spans="1:21" ht="12.75" customHeight="1" x14ac:dyDescent="0.2">
      <c r="A8" s="110" t="s">
        <v>3879</v>
      </c>
      <c r="B8" s="110"/>
      <c r="C8" s="110"/>
      <c r="D8" s="110"/>
      <c r="E8" s="110"/>
      <c r="G8" s="153"/>
      <c r="H8" s="144"/>
      <c r="I8" s="144">
        <f>Input!C92</f>
        <v>0</v>
      </c>
    </row>
    <row r="9" spans="1:21" ht="17.25" x14ac:dyDescent="0.3">
      <c r="A9" s="110" t="s">
        <v>3880</v>
      </c>
      <c r="B9" s="110"/>
      <c r="C9" s="110"/>
      <c r="D9" s="110"/>
      <c r="E9" s="110"/>
      <c r="G9" s="153"/>
      <c r="I9" s="144">
        <f>+Input!C93</f>
        <v>0</v>
      </c>
      <c r="K9" s="144"/>
      <c r="L9" s="129"/>
    </row>
    <row r="10" spans="1:21" ht="17.25" x14ac:dyDescent="0.3">
      <c r="A10" s="1"/>
      <c r="B10" s="1"/>
      <c r="C10" s="1"/>
      <c r="D10" s="1"/>
      <c r="E10" s="1"/>
      <c r="G10" s="20"/>
      <c r="L10" s="129"/>
    </row>
    <row r="11" spans="1:21" x14ac:dyDescent="0.2">
      <c r="A11" s="1"/>
      <c r="B11" s="1"/>
      <c r="C11" s="1"/>
      <c r="D11" s="1"/>
      <c r="E11" s="1"/>
      <c r="H11" s="138"/>
      <c r="K11" s="144"/>
    </row>
    <row r="12" spans="1:21" x14ac:dyDescent="0.2">
      <c r="A12" s="1"/>
      <c r="B12" s="1"/>
      <c r="C12" s="1"/>
      <c r="D12" s="1"/>
      <c r="E12" s="1"/>
      <c r="G12" s="174" t="s">
        <v>3836</v>
      </c>
      <c r="H12" s="174" t="s">
        <v>3838</v>
      </c>
      <c r="I12" s="174" t="s">
        <v>6</v>
      </c>
      <c r="K12" s="144"/>
    </row>
    <row r="13" spans="1:21" x14ac:dyDescent="0.2">
      <c r="A13" s="1" t="s">
        <v>3908</v>
      </c>
      <c r="B13" s="1"/>
      <c r="C13" s="1"/>
      <c r="D13" s="1"/>
      <c r="E13" s="1"/>
      <c r="G13" s="153">
        <f>+Input!C94</f>
        <v>0</v>
      </c>
      <c r="H13" s="144">
        <f>+Input!C95</f>
        <v>0</v>
      </c>
      <c r="I13" s="144">
        <f>+Input!C96</f>
        <v>0</v>
      </c>
      <c r="K13" s="144"/>
    </row>
    <row r="14" spans="1:21" x14ac:dyDescent="0.2">
      <c r="A14" s="1" t="s">
        <v>3909</v>
      </c>
      <c r="B14" s="1"/>
      <c r="C14" s="1"/>
      <c r="D14" s="1"/>
      <c r="E14" s="1"/>
      <c r="G14" s="153">
        <f>+Input!C98</f>
        <v>0</v>
      </c>
      <c r="H14" s="144">
        <f>+Input!C99</f>
        <v>0</v>
      </c>
      <c r="I14" s="144">
        <f>+Input!C100</f>
        <v>0</v>
      </c>
      <c r="K14" s="144"/>
    </row>
    <row r="15" spans="1:21" x14ac:dyDescent="0.2">
      <c r="A15" s="1"/>
      <c r="B15" s="1"/>
      <c r="C15" s="1"/>
      <c r="D15" s="1"/>
      <c r="E15" s="1"/>
      <c r="G15" s="153"/>
      <c r="H15" s="144"/>
      <c r="I15" s="144"/>
      <c r="K15" s="144"/>
    </row>
    <row r="16" spans="1:21" x14ac:dyDescent="0.2">
      <c r="A16" s="110" t="s">
        <v>3915</v>
      </c>
      <c r="B16" s="1"/>
      <c r="C16" s="1"/>
      <c r="D16" s="1"/>
      <c r="E16" s="1"/>
      <c r="G16" s="153" t="b">
        <f>IF(I7&gt;I8,Input!C98,IF(I13&gt;I7,(G13/I13)*I7,IF(I13&lt;I7,G13)))</f>
        <v>0</v>
      </c>
      <c r="H16" s="153" t="b">
        <f>IF(I7&gt;I8,Input!C99,IF(I13&gt;I7,(H13/I13)*I7,IF(I13&lt;I7,H13)))</f>
        <v>0</v>
      </c>
      <c r="I16" s="144">
        <f>+G16+H16</f>
        <v>0</v>
      </c>
      <c r="K16" s="153"/>
      <c r="L16" s="144"/>
      <c r="M16" s="144"/>
    </row>
    <row r="17" spans="1:18" x14ac:dyDescent="0.2">
      <c r="A17" s="1" t="s">
        <v>3861</v>
      </c>
      <c r="B17" s="1"/>
      <c r="C17" s="1"/>
      <c r="D17" s="1"/>
      <c r="E17" s="1"/>
      <c r="G17" s="175" t="s">
        <v>3890</v>
      </c>
      <c r="H17" s="176">
        <f>+Input!C101</f>
        <v>0</v>
      </c>
      <c r="I17" s="158">
        <f>+Input!C101</f>
        <v>0</v>
      </c>
      <c r="J17" s="113"/>
      <c r="L17" s="138"/>
    </row>
    <row r="18" spans="1:18" x14ac:dyDescent="0.2">
      <c r="A18" s="1" t="s">
        <v>3891</v>
      </c>
      <c r="B18" s="1"/>
      <c r="C18" s="1"/>
      <c r="D18" s="1"/>
      <c r="E18" s="1"/>
      <c r="G18" s="144">
        <f>SUM(G16:G17)</f>
        <v>0</v>
      </c>
      <c r="H18" s="144">
        <f>SUM(H16:H17)</f>
        <v>0</v>
      </c>
      <c r="I18" s="144">
        <f>SUM(I16:I17)</f>
        <v>0</v>
      </c>
      <c r="J18" s="113"/>
      <c r="L18" s="138"/>
      <c r="M18" s="138"/>
    </row>
    <row r="19" spans="1:18" ht="16.5" x14ac:dyDescent="0.3">
      <c r="A19" s="1" t="s">
        <v>3862</v>
      </c>
      <c r="B19" s="1"/>
      <c r="C19" s="1"/>
      <c r="D19" s="1"/>
      <c r="E19" s="1"/>
      <c r="G19" s="178">
        <f>IFERROR(+Input!C102*(G18/G14), 0)</f>
        <v>0</v>
      </c>
      <c r="H19" s="178">
        <f>IFERROR(+Input!C104*(H18/(H14+H17)), 0)</f>
        <v>0</v>
      </c>
      <c r="I19" s="154"/>
      <c r="J19" s="113"/>
      <c r="K19" s="177"/>
      <c r="Q19" s="20"/>
    </row>
    <row r="20" spans="1:18" x14ac:dyDescent="0.2">
      <c r="A20" s="1" t="s">
        <v>3863</v>
      </c>
      <c r="B20" s="1"/>
      <c r="C20" s="1"/>
      <c r="D20" s="1"/>
      <c r="E20" s="1"/>
      <c r="G20" s="178">
        <f>IFERROR(+Input!C103*(G18/G14), 0)</f>
        <v>0</v>
      </c>
      <c r="H20" s="178">
        <f>IFERROR(+Input!C105*(H18/(H14+H17)), 0)</f>
        <v>0</v>
      </c>
      <c r="I20" s="154"/>
      <c r="J20" s="113"/>
      <c r="R20" s="138"/>
    </row>
    <row r="21" spans="1:18" x14ac:dyDescent="0.2">
      <c r="A21" s="1" t="s">
        <v>3864</v>
      </c>
      <c r="G21" s="178">
        <f>+(G18+G19+G20)/3</f>
        <v>0</v>
      </c>
      <c r="H21" s="178">
        <f>+(H18+H19+H20)/3</f>
        <v>0</v>
      </c>
      <c r="I21" s="154"/>
      <c r="J21" s="113"/>
      <c r="L21" s="138"/>
    </row>
    <row r="22" spans="1:18" x14ac:dyDescent="0.2">
      <c r="A22" s="1" t="s">
        <v>3850</v>
      </c>
      <c r="B22" s="1"/>
      <c r="C22" s="1"/>
      <c r="D22" s="1"/>
      <c r="E22" s="1"/>
      <c r="G22" s="157">
        <f>+Input!C106</f>
        <v>0</v>
      </c>
      <c r="H22" s="156">
        <f>+Input!C107</f>
        <v>0</v>
      </c>
      <c r="I22" s="139"/>
      <c r="J22" s="113"/>
    </row>
    <row r="23" spans="1:18" ht="13.5" thickBot="1" x14ac:dyDescent="0.25">
      <c r="A23" s="1" t="s">
        <v>3872</v>
      </c>
      <c r="G23" s="155">
        <f>+G21*G22</f>
        <v>0</v>
      </c>
      <c r="H23" s="155">
        <f>+H21*H22</f>
        <v>0</v>
      </c>
      <c r="I23" s="141">
        <f>+G23+H23</f>
        <v>0</v>
      </c>
      <c r="J23" s="113"/>
    </row>
    <row r="24" spans="1:18" ht="13.5" thickTop="1" x14ac:dyDescent="0.2">
      <c r="A24" s="1"/>
      <c r="H24" s="140"/>
      <c r="I24" s="139"/>
      <c r="J24" s="113"/>
    </row>
    <row r="25" spans="1:18" x14ac:dyDescent="0.2">
      <c r="A25" s="1" t="s">
        <v>3889</v>
      </c>
      <c r="H25" s="140"/>
      <c r="I25" s="154">
        <f>+Input!C108</f>
        <v>0</v>
      </c>
      <c r="J25" s="113"/>
    </row>
    <row r="26" spans="1:18" x14ac:dyDescent="0.2">
      <c r="A26" s="1" t="s">
        <v>3916</v>
      </c>
      <c r="H26" s="140"/>
      <c r="I26" s="159">
        <f>+Input!C109</f>
        <v>0</v>
      </c>
      <c r="J26" s="113"/>
    </row>
    <row r="27" spans="1:18" x14ac:dyDescent="0.2">
      <c r="A27" s="1" t="s">
        <v>3893</v>
      </c>
      <c r="H27" s="140"/>
      <c r="I27" s="139">
        <f>+I25*I26</f>
        <v>0</v>
      </c>
      <c r="J27" s="113"/>
    </row>
    <row r="28" spans="1:18" x14ac:dyDescent="0.2">
      <c r="A28" s="1" t="s">
        <v>3897</v>
      </c>
      <c r="H28" s="137"/>
      <c r="I28" s="137">
        <f>+I23+I27</f>
        <v>0</v>
      </c>
      <c r="J28" s="113"/>
    </row>
    <row r="29" spans="1:18" x14ac:dyDescent="0.2">
      <c r="A29" s="1" t="s">
        <v>3898</v>
      </c>
      <c r="I29" s="143">
        <f>+Input!C110</f>
        <v>0</v>
      </c>
      <c r="J29" s="113"/>
    </row>
    <row r="30" spans="1:18" x14ac:dyDescent="0.2">
      <c r="B30" s="1" t="s">
        <v>3847</v>
      </c>
      <c r="C30" s="1"/>
      <c r="D30" s="1"/>
      <c r="E30" s="1"/>
      <c r="F30" s="1"/>
      <c r="G30" s="1"/>
      <c r="I30" s="113">
        <f>+I28-I29</f>
        <v>0</v>
      </c>
    </row>
    <row r="31" spans="1:18" x14ac:dyDescent="0.2">
      <c r="B31" s="1" t="s">
        <v>3765</v>
      </c>
      <c r="C31" s="1"/>
      <c r="D31" s="1"/>
      <c r="E31" s="1"/>
      <c r="F31" s="1"/>
      <c r="G31" s="1"/>
      <c r="I31" s="147" t="e">
        <f>+(Input!C111+Input!C112+Input!C113)/Input!C114</f>
        <v>#DIV/0!</v>
      </c>
    </row>
    <row r="32" spans="1:18" x14ac:dyDescent="0.2">
      <c r="B32" s="1" t="s">
        <v>3851</v>
      </c>
      <c r="C32" s="1"/>
      <c r="D32" s="1"/>
      <c r="E32" s="1"/>
      <c r="F32" s="1"/>
      <c r="G32" s="1"/>
      <c r="I32" s="135" t="e">
        <f>+I30*I31</f>
        <v>#DIV/0!</v>
      </c>
      <c r="M32" s="113"/>
    </row>
    <row r="33" spans="1:13" x14ac:dyDescent="0.2">
      <c r="B33" s="1"/>
      <c r="C33" s="1"/>
      <c r="D33" s="1"/>
      <c r="E33" s="1"/>
      <c r="F33" s="1"/>
      <c r="G33" s="1"/>
      <c r="I33" s="135"/>
      <c r="M33" s="113"/>
    </row>
    <row r="34" spans="1:13" x14ac:dyDescent="0.2">
      <c r="A34" s="1" t="s">
        <v>3922</v>
      </c>
      <c r="B34" s="1"/>
      <c r="C34" s="1"/>
      <c r="D34" s="1"/>
      <c r="E34" s="1"/>
      <c r="F34" s="1"/>
      <c r="G34" s="1"/>
      <c r="H34" s="182">
        <f>+Input!C116</f>
        <v>0</v>
      </c>
      <c r="I34" s="183" t="e">
        <f>+H34*I32</f>
        <v>#DIV/0!</v>
      </c>
      <c r="M34" s="113"/>
    </row>
    <row r="35" spans="1:13" x14ac:dyDescent="0.2">
      <c r="A35" s="1" t="s">
        <v>3924</v>
      </c>
      <c r="B35" s="1"/>
      <c r="C35" s="1"/>
      <c r="D35" s="1"/>
      <c r="E35" s="1"/>
      <c r="F35" s="1"/>
      <c r="G35" s="1"/>
      <c r="H35" s="182">
        <f>+Input!C117</f>
        <v>0</v>
      </c>
      <c r="I35" s="183" t="e">
        <f>+H35*I32</f>
        <v>#DIV/0!</v>
      </c>
      <c r="M35" s="113"/>
    </row>
    <row r="36" spans="1:13" x14ac:dyDescent="0.2">
      <c r="C36" s="1"/>
      <c r="D36" s="1"/>
      <c r="E36" s="1"/>
      <c r="F36" s="1"/>
      <c r="I36" s="148"/>
      <c r="J36" s="113"/>
    </row>
    <row r="37" spans="1:13" ht="13.5" thickBot="1" x14ac:dyDescent="0.25"/>
    <row r="38" spans="1:13" ht="13.5" customHeight="1" x14ac:dyDescent="0.25">
      <c r="A38" s="160" t="s">
        <v>3887</v>
      </c>
      <c r="B38" s="161"/>
      <c r="C38" s="162"/>
      <c r="D38" s="162"/>
      <c r="E38" s="162"/>
      <c r="F38" s="163"/>
      <c r="G38" s="163"/>
      <c r="H38" s="163"/>
      <c r="I38" s="164"/>
      <c r="J38" s="165"/>
      <c r="K38" s="145"/>
    </row>
    <row r="39" spans="1:13" ht="13.5" customHeight="1" x14ac:dyDescent="0.25">
      <c r="A39" s="166" t="s">
        <v>3888</v>
      </c>
      <c r="B39" s="167"/>
      <c r="C39" s="167"/>
      <c r="D39" s="167"/>
      <c r="E39" s="167"/>
      <c r="F39" s="70"/>
      <c r="G39" s="70"/>
      <c r="H39" s="70"/>
      <c r="I39" s="70"/>
      <c r="J39" s="168"/>
      <c r="K39" s="145"/>
    </row>
    <row r="40" spans="1:13" ht="13.5" customHeight="1" x14ac:dyDescent="0.25">
      <c r="A40" s="166" t="s">
        <v>3905</v>
      </c>
      <c r="B40" s="167"/>
      <c r="C40" s="167"/>
      <c r="D40" s="167"/>
      <c r="E40" s="167"/>
      <c r="F40" s="70"/>
      <c r="G40" s="70"/>
      <c r="H40" s="70"/>
      <c r="I40" s="70"/>
      <c r="J40" s="168"/>
      <c r="K40" s="145"/>
    </row>
    <row r="41" spans="1:13" ht="13.5" customHeight="1" x14ac:dyDescent="0.25">
      <c r="A41" s="169" t="s">
        <v>3906</v>
      </c>
      <c r="B41" s="27"/>
      <c r="C41" s="27"/>
      <c r="D41" s="27"/>
      <c r="E41" s="27"/>
      <c r="F41" s="27"/>
      <c r="G41" s="27"/>
      <c r="H41" s="27"/>
      <c r="I41" s="27"/>
      <c r="J41" s="170"/>
      <c r="K41" s="146"/>
    </row>
    <row r="42" spans="1:13" ht="13.5" thickBot="1" x14ac:dyDescent="0.25">
      <c r="A42" s="171" t="s">
        <v>3907</v>
      </c>
      <c r="B42" s="172"/>
      <c r="C42" s="172"/>
      <c r="D42" s="172"/>
      <c r="E42" s="172"/>
      <c r="F42" s="172"/>
      <c r="G42" s="172"/>
      <c r="H42" s="172"/>
      <c r="I42" s="172"/>
      <c r="J42" s="173"/>
    </row>
    <row r="43" spans="1:13" ht="15" x14ac:dyDescent="0.25">
      <c r="K43" s="145"/>
    </row>
  </sheetData>
  <mergeCells count="2">
    <mergeCell ref="A4:H4"/>
    <mergeCell ref="A7:E7"/>
  </mergeCells>
  <pageMargins left="0.7" right="0.7" top="0.75" bottom="0.75" header="0.3" footer="0.3"/>
  <pageSetup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96366-9C12-4691-A878-9E755BB741F1}">
  <dimension ref="A1:H46"/>
  <sheetViews>
    <sheetView tabSelected="1" zoomScaleNormal="100" workbookViewId="0">
      <selection activeCell="A40" sqref="A40:A46"/>
    </sheetView>
  </sheetViews>
  <sheetFormatPr defaultRowHeight="12.75" x14ac:dyDescent="0.2"/>
  <cols>
    <col min="1" max="1" width="41.140625" customWidth="1"/>
    <col min="2" max="2" width="12.7109375" style="20" customWidth="1"/>
    <col min="3" max="3" width="15.140625" customWidth="1"/>
  </cols>
  <sheetData>
    <row r="1" spans="1:5" x14ac:dyDescent="0.2">
      <c r="A1" s="1"/>
    </row>
    <row r="2" spans="1:5" x14ac:dyDescent="0.2">
      <c r="A2" s="110"/>
    </row>
    <row r="3" spans="1:5" x14ac:dyDescent="0.2">
      <c r="A3" s="109"/>
      <c r="B3" s="67">
        <f>+Input!C3</f>
        <v>0</v>
      </c>
      <c r="C3" s="1"/>
      <c r="D3" s="1"/>
      <c r="E3" s="1"/>
    </row>
    <row r="4" spans="1:5" x14ac:dyDescent="0.2">
      <c r="A4" s="1"/>
      <c r="B4" s="67">
        <f>+Input!C4</f>
        <v>0</v>
      </c>
      <c r="C4" s="1"/>
      <c r="D4" s="1"/>
      <c r="E4" s="1"/>
    </row>
    <row r="5" spans="1:5" x14ac:dyDescent="0.2">
      <c r="B5" s="192">
        <f>+Input!C5</f>
        <v>0</v>
      </c>
      <c r="C5" s="1"/>
      <c r="D5" s="1"/>
      <c r="E5" s="1"/>
    </row>
    <row r="9" spans="1:5" x14ac:dyDescent="0.2">
      <c r="B9" s="20" t="s">
        <v>3928</v>
      </c>
      <c r="C9" s="20" t="s">
        <v>3929</v>
      </c>
    </row>
    <row r="11" spans="1:5" x14ac:dyDescent="0.2">
      <c r="A11" s="3" t="s">
        <v>24</v>
      </c>
      <c r="B11" s="34" t="e">
        <f>+Input!C30</f>
        <v>#DIV/0!</v>
      </c>
      <c r="C11" s="193" t="e">
        <f>B11</f>
        <v>#DIV/0!</v>
      </c>
    </row>
    <row r="12" spans="1:5" x14ac:dyDescent="0.2">
      <c r="A12" s="3"/>
      <c r="B12" s="10"/>
    </row>
    <row r="13" spans="1:5" x14ac:dyDescent="0.2">
      <c r="A13" s="5" t="s">
        <v>158</v>
      </c>
      <c r="B13" s="36" t="e">
        <f>+Input!C37</f>
        <v>#DIV/0!</v>
      </c>
      <c r="C13" s="193" t="e">
        <f>B13</f>
        <v>#DIV/0!</v>
      </c>
    </row>
    <row r="14" spans="1:5" x14ac:dyDescent="0.2">
      <c r="A14" s="5"/>
      <c r="B14" s="36"/>
    </row>
    <row r="15" spans="1:5" x14ac:dyDescent="0.2">
      <c r="A15" s="5" t="s">
        <v>6</v>
      </c>
      <c r="B15" s="11" t="e">
        <f>B11+B13</f>
        <v>#DIV/0!</v>
      </c>
      <c r="C15" s="11" t="e">
        <f>C11+C13</f>
        <v>#DIV/0!</v>
      </c>
    </row>
    <row r="16" spans="1:5" x14ac:dyDescent="0.2">
      <c r="A16" s="5"/>
      <c r="B16" s="11"/>
    </row>
    <row r="17" spans="1:8" x14ac:dyDescent="0.2">
      <c r="A17" s="5" t="s">
        <v>66</v>
      </c>
      <c r="B17" s="194" t="e">
        <f>B15</f>
        <v>#DIV/0!</v>
      </c>
      <c r="C17" s="194" t="e">
        <f>C15</f>
        <v>#DIV/0!</v>
      </c>
    </row>
    <row r="18" spans="1:8" x14ac:dyDescent="0.2">
      <c r="A18" s="5"/>
      <c r="B18" s="195"/>
    </row>
    <row r="19" spans="1:8" x14ac:dyDescent="0.2">
      <c r="A19" s="196" t="s">
        <v>61</v>
      </c>
      <c r="B19" s="197">
        <v>0.20250000000000001</v>
      </c>
      <c r="C19" s="104">
        <f>B19</f>
        <v>0.20250000000000001</v>
      </c>
    </row>
    <row r="20" spans="1:8" x14ac:dyDescent="0.2">
      <c r="A20" s="196"/>
      <c r="B20" s="195"/>
    </row>
    <row r="21" spans="1:8" x14ac:dyDescent="0.2">
      <c r="A21" s="198" t="s">
        <v>62</v>
      </c>
      <c r="B21" s="199" t="e">
        <f>B19*B17</f>
        <v>#DIV/0!</v>
      </c>
      <c r="C21" s="199" t="e">
        <f>C19*C17</f>
        <v>#DIV/0!</v>
      </c>
    </row>
    <row r="22" spans="1:8" x14ac:dyDescent="0.2">
      <c r="A22" s="198"/>
      <c r="B22" s="199"/>
    </row>
    <row r="23" spans="1:8" x14ac:dyDescent="0.2">
      <c r="A23" s="196" t="s">
        <v>63</v>
      </c>
      <c r="B23" s="200">
        <v>2.71828</v>
      </c>
      <c r="C23" s="206">
        <f>B23</f>
        <v>2.71828</v>
      </c>
    </row>
    <row r="24" spans="1:8" x14ac:dyDescent="0.2">
      <c r="A24" s="196"/>
      <c r="B24" s="197"/>
    </row>
    <row r="25" spans="1:8" x14ac:dyDescent="0.2">
      <c r="A25" s="198" t="s">
        <v>64</v>
      </c>
      <c r="B25" s="197" t="e">
        <f>B23^B21</f>
        <v>#DIV/0!</v>
      </c>
      <c r="C25" s="197" t="e">
        <f>C23^C21</f>
        <v>#DIV/0!</v>
      </c>
    </row>
    <row r="26" spans="1:8" x14ac:dyDescent="0.2">
      <c r="A26" s="198"/>
      <c r="B26" s="197"/>
    </row>
    <row r="27" spans="1:8" x14ac:dyDescent="0.2">
      <c r="A27" s="198" t="s">
        <v>65</v>
      </c>
      <c r="B27" s="197" t="e">
        <f>B25-1</f>
        <v>#DIV/0!</v>
      </c>
      <c r="C27" s="197" t="e">
        <f>C25-1</f>
        <v>#DIV/0!</v>
      </c>
    </row>
    <row r="28" spans="1:8" x14ac:dyDescent="0.2">
      <c r="A28" s="196"/>
      <c r="B28" s="201"/>
    </row>
    <row r="29" spans="1:8" x14ac:dyDescent="0.2">
      <c r="A29" t="s">
        <v>3930</v>
      </c>
      <c r="B29" s="202">
        <f>IF(Input!C9=TRUE,Input!C57,0)</f>
        <v>0</v>
      </c>
      <c r="C29" s="202">
        <f>IF(Input!D9=TRUE,Input!D57,0)</f>
        <v>0</v>
      </c>
    </row>
    <row r="30" spans="1:8" x14ac:dyDescent="0.2">
      <c r="A30" s="196"/>
      <c r="B30" s="7"/>
      <c r="H30" s="69"/>
    </row>
    <row r="31" spans="1:8" x14ac:dyDescent="0.2">
      <c r="A31" s="196" t="s">
        <v>14</v>
      </c>
      <c r="B31" s="203" t="e">
        <f>B29*B27</f>
        <v>#DIV/0!</v>
      </c>
      <c r="C31" s="203" t="e">
        <f>C29*C27</f>
        <v>#DIV/0!</v>
      </c>
    </row>
    <row r="32" spans="1:8" x14ac:dyDescent="0.2">
      <c r="A32" s="196"/>
      <c r="B32" s="7"/>
    </row>
    <row r="33" spans="1:7" x14ac:dyDescent="0.2">
      <c r="A33" s="196" t="s">
        <v>3931</v>
      </c>
      <c r="B33" s="204">
        <f>+Input!C59</f>
        <v>0</v>
      </c>
      <c r="C33" s="204">
        <f>+Input!D59</f>
        <v>0</v>
      </c>
    </row>
    <row r="34" spans="1:7" x14ac:dyDescent="0.2">
      <c r="A34" s="196"/>
      <c r="B34" s="205"/>
    </row>
    <row r="35" spans="1:7" x14ac:dyDescent="0.2">
      <c r="A35" s="5" t="s">
        <v>3932</v>
      </c>
      <c r="B35" s="203" t="e">
        <f>+B31-B33</f>
        <v>#DIV/0!</v>
      </c>
      <c r="C35" s="203" t="e">
        <f>+C31-C33</f>
        <v>#DIV/0!</v>
      </c>
    </row>
    <row r="37" spans="1:7" ht="13.5" thickBot="1" x14ac:dyDescent="0.25">
      <c r="A37" t="s">
        <v>3933</v>
      </c>
      <c r="B37" s="207" t="e">
        <f>+B35+C35</f>
        <v>#DIV/0!</v>
      </c>
    </row>
    <row r="38" spans="1:7" ht="13.5" thickTop="1" x14ac:dyDescent="0.2"/>
    <row r="39" spans="1:7" ht="13.5" thickBot="1" x14ac:dyDescent="0.25"/>
    <row r="40" spans="1:7" ht="15" x14ac:dyDescent="0.25">
      <c r="A40" s="208" t="s">
        <v>3935</v>
      </c>
      <c r="B40" s="209"/>
      <c r="C40" s="164"/>
      <c r="D40" s="164"/>
      <c r="E40" s="164"/>
      <c r="F40" s="164"/>
      <c r="G40" s="165"/>
    </row>
    <row r="41" spans="1:7" ht="15" x14ac:dyDescent="0.25">
      <c r="A41" s="210" t="s">
        <v>3936</v>
      </c>
      <c r="G41" s="132"/>
    </row>
    <row r="42" spans="1:7" ht="15" x14ac:dyDescent="0.25">
      <c r="A42" s="210" t="s">
        <v>3937</v>
      </c>
      <c r="G42" s="132"/>
    </row>
    <row r="43" spans="1:7" ht="15" x14ac:dyDescent="0.25">
      <c r="A43" s="210" t="s">
        <v>3938</v>
      </c>
      <c r="G43" s="132"/>
    </row>
    <row r="44" spans="1:7" ht="15" x14ac:dyDescent="0.25">
      <c r="A44" s="210" t="s">
        <v>3939</v>
      </c>
      <c r="G44" s="132"/>
    </row>
    <row r="45" spans="1:7" ht="15" x14ac:dyDescent="0.25">
      <c r="A45" s="210" t="s">
        <v>3940</v>
      </c>
      <c r="G45" s="132"/>
    </row>
    <row r="46" spans="1:7" ht="15.75" thickBot="1" x14ac:dyDescent="0.3">
      <c r="A46" s="211" t="s">
        <v>3947</v>
      </c>
      <c r="B46" s="212"/>
      <c r="C46" s="172"/>
      <c r="D46" s="172"/>
      <c r="E46" s="172"/>
      <c r="F46" s="172"/>
      <c r="G46" s="173"/>
    </row>
  </sheetData>
  <pageMargins left="0.7" right="0.7" top="0.75" bottom="0.75" header="0.3" footer="0.3"/>
  <pageSetup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206B7-3598-4C89-8936-C48C386D30EE}">
  <dimension ref="A17:A25"/>
  <sheetViews>
    <sheetView topLeftCell="A16" workbookViewId="0">
      <selection activeCell="O28" sqref="O28"/>
    </sheetView>
  </sheetViews>
  <sheetFormatPr defaultRowHeight="12.75" x14ac:dyDescent="0.2"/>
  <sheetData>
    <row r="17" spans="1:1" x14ac:dyDescent="0.2">
      <c r="A17" s="236"/>
    </row>
    <row r="18" spans="1:1" ht="15" x14ac:dyDescent="0.25">
      <c r="A18" s="237" t="s">
        <v>3935</v>
      </c>
    </row>
    <row r="19" spans="1:1" ht="15" x14ac:dyDescent="0.25">
      <c r="A19" s="237" t="s">
        <v>3951</v>
      </c>
    </row>
    <row r="20" spans="1:1" ht="15" x14ac:dyDescent="0.25">
      <c r="A20" s="237" t="s">
        <v>3955</v>
      </c>
    </row>
    <row r="21" spans="1:1" ht="15" x14ac:dyDescent="0.25">
      <c r="A21" s="237" t="s">
        <v>3956</v>
      </c>
    </row>
    <row r="22" spans="1:1" ht="15" x14ac:dyDescent="0.25">
      <c r="A22" s="237" t="s">
        <v>3952</v>
      </c>
    </row>
    <row r="23" spans="1:1" ht="15" x14ac:dyDescent="0.25">
      <c r="A23" s="237" t="s">
        <v>3953</v>
      </c>
    </row>
    <row r="24" spans="1:1" ht="15" x14ac:dyDescent="0.25">
      <c r="A24" s="237" t="s">
        <v>3954</v>
      </c>
    </row>
    <row r="25" spans="1:1" ht="15" x14ac:dyDescent="0.25">
      <c r="A25" s="238" t="s">
        <v>3957</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DE43A-6160-459F-9E0C-8DE4E9EC99A1}">
  <dimension ref="A1:E64"/>
  <sheetViews>
    <sheetView workbookViewId="0">
      <selection activeCell="E14" sqref="E14"/>
    </sheetView>
  </sheetViews>
  <sheetFormatPr defaultColWidth="22.85546875" defaultRowHeight="12.75" x14ac:dyDescent="0.2"/>
  <cols>
    <col min="2" max="2" width="4.140625" bestFit="1" customWidth="1"/>
  </cols>
  <sheetData>
    <row r="1" spans="1:5" x14ac:dyDescent="0.2">
      <c r="A1" t="s">
        <v>3833</v>
      </c>
    </row>
    <row r="2" spans="1:5" x14ac:dyDescent="0.2">
      <c r="A2" t="s">
        <v>3832</v>
      </c>
    </row>
    <row r="3" spans="1:5" x14ac:dyDescent="0.2">
      <c r="A3" t="s">
        <v>3831</v>
      </c>
      <c r="C3" t="s">
        <v>3830</v>
      </c>
      <c r="D3" t="s">
        <v>3829</v>
      </c>
      <c r="E3" t="s">
        <v>3828</v>
      </c>
    </row>
    <row r="4" spans="1:5" x14ac:dyDescent="0.2">
      <c r="A4" t="s">
        <v>3827</v>
      </c>
      <c r="C4">
        <v>9578789</v>
      </c>
      <c r="D4">
        <v>51280170</v>
      </c>
      <c r="E4">
        <v>0.19</v>
      </c>
    </row>
    <row r="5" spans="1:5" x14ac:dyDescent="0.2">
      <c r="A5" t="s">
        <v>79</v>
      </c>
      <c r="B5" t="s">
        <v>3826</v>
      </c>
      <c r="C5">
        <v>200646</v>
      </c>
      <c r="D5">
        <v>921477</v>
      </c>
      <c r="E5">
        <v>0.22</v>
      </c>
    </row>
    <row r="6" spans="1:5" x14ac:dyDescent="0.2">
      <c r="A6" t="s">
        <v>80</v>
      </c>
      <c r="B6" t="s">
        <v>3825</v>
      </c>
      <c r="C6">
        <v>15385</v>
      </c>
      <c r="D6">
        <v>76224</v>
      </c>
      <c r="E6">
        <v>0.2</v>
      </c>
    </row>
    <row r="7" spans="1:5" x14ac:dyDescent="0.2">
      <c r="A7" t="s">
        <v>81</v>
      </c>
      <c r="B7" t="s">
        <v>3824</v>
      </c>
      <c r="C7">
        <v>173295</v>
      </c>
      <c r="D7">
        <v>1050128</v>
      </c>
      <c r="E7">
        <v>0.17</v>
      </c>
    </row>
    <row r="8" spans="1:5" x14ac:dyDescent="0.2">
      <c r="A8" t="s">
        <v>82</v>
      </c>
      <c r="B8" t="s">
        <v>3823</v>
      </c>
      <c r="C8">
        <v>123738</v>
      </c>
      <c r="D8">
        <v>572713</v>
      </c>
      <c r="E8">
        <v>0.22</v>
      </c>
    </row>
    <row r="9" spans="1:5" x14ac:dyDescent="0.2">
      <c r="A9" t="s">
        <v>83</v>
      </c>
      <c r="B9" t="s">
        <v>3822</v>
      </c>
      <c r="C9">
        <v>1233686</v>
      </c>
      <c r="D9">
        <v>5300177</v>
      </c>
      <c r="E9">
        <v>0.23</v>
      </c>
    </row>
    <row r="10" spans="1:5" x14ac:dyDescent="0.2">
      <c r="A10" t="s">
        <v>84</v>
      </c>
      <c r="B10" t="s">
        <v>3821</v>
      </c>
      <c r="C10">
        <v>92970</v>
      </c>
      <c r="D10">
        <v>721035</v>
      </c>
      <c r="E10">
        <v>0.13</v>
      </c>
    </row>
    <row r="11" spans="1:5" x14ac:dyDescent="0.2">
      <c r="A11" t="s">
        <v>85</v>
      </c>
      <c r="B11" t="s">
        <v>3820</v>
      </c>
      <c r="C11">
        <v>153924</v>
      </c>
      <c r="D11">
        <v>608512</v>
      </c>
      <c r="E11">
        <v>0.25</v>
      </c>
    </row>
    <row r="12" spans="1:5" x14ac:dyDescent="0.2">
      <c r="A12" t="s">
        <v>86</v>
      </c>
      <c r="B12" t="s">
        <v>3819</v>
      </c>
      <c r="C12">
        <v>25594</v>
      </c>
      <c r="D12">
        <v>167686</v>
      </c>
      <c r="E12">
        <v>0.15</v>
      </c>
    </row>
    <row r="13" spans="1:5" x14ac:dyDescent="0.2">
      <c r="A13" t="s">
        <v>87</v>
      </c>
      <c r="B13" t="s">
        <v>3818</v>
      </c>
      <c r="C13">
        <v>27990</v>
      </c>
      <c r="D13">
        <v>83964</v>
      </c>
      <c r="E13">
        <v>0.33</v>
      </c>
    </row>
    <row r="14" spans="1:5" x14ac:dyDescent="0.2">
      <c r="A14" t="s">
        <v>88</v>
      </c>
      <c r="B14" t="s">
        <v>3817</v>
      </c>
      <c r="C14">
        <v>701583</v>
      </c>
      <c r="D14">
        <v>3753454</v>
      </c>
      <c r="E14">
        <v>0.19</v>
      </c>
    </row>
    <row r="15" spans="1:5" x14ac:dyDescent="0.2">
      <c r="A15" t="s">
        <v>89</v>
      </c>
      <c r="B15" t="s">
        <v>3816</v>
      </c>
      <c r="C15">
        <v>286841</v>
      </c>
      <c r="D15">
        <v>1412936</v>
      </c>
      <c r="E15">
        <v>0.2</v>
      </c>
    </row>
    <row r="16" spans="1:5" x14ac:dyDescent="0.2">
      <c r="A16" t="s">
        <v>90</v>
      </c>
      <c r="B16" t="s">
        <v>3815</v>
      </c>
      <c r="C16">
        <v>34569</v>
      </c>
      <c r="D16">
        <v>229717</v>
      </c>
      <c r="E16">
        <v>0.15</v>
      </c>
    </row>
    <row r="17" spans="1:5" x14ac:dyDescent="0.2">
      <c r="A17" t="s">
        <v>91</v>
      </c>
      <c r="B17" t="s">
        <v>3814</v>
      </c>
      <c r="C17">
        <v>36473</v>
      </c>
      <c r="D17">
        <v>260086</v>
      </c>
      <c r="E17">
        <v>0.14000000000000001</v>
      </c>
    </row>
    <row r="18" spans="1:5" x14ac:dyDescent="0.2">
      <c r="A18" t="s">
        <v>92</v>
      </c>
      <c r="B18" t="s">
        <v>3813</v>
      </c>
      <c r="C18">
        <v>339728</v>
      </c>
      <c r="D18">
        <v>1984102</v>
      </c>
      <c r="E18">
        <v>0.17</v>
      </c>
    </row>
    <row r="19" spans="1:5" x14ac:dyDescent="0.2">
      <c r="A19" t="s">
        <v>93</v>
      </c>
      <c r="B19" t="s">
        <v>3812</v>
      </c>
      <c r="C19">
        <v>155698</v>
      </c>
      <c r="D19">
        <v>1094334</v>
      </c>
      <c r="E19">
        <v>0.14000000000000001</v>
      </c>
    </row>
    <row r="20" spans="1:5" x14ac:dyDescent="0.2">
      <c r="A20" t="s">
        <v>94</v>
      </c>
      <c r="B20" t="s">
        <v>3811</v>
      </c>
      <c r="C20">
        <v>80797</v>
      </c>
      <c r="D20">
        <v>549041</v>
      </c>
      <c r="E20">
        <v>0.15</v>
      </c>
    </row>
    <row r="21" spans="1:5" x14ac:dyDescent="0.2">
      <c r="A21" t="s">
        <v>95</v>
      </c>
      <c r="B21" t="s">
        <v>3810</v>
      </c>
      <c r="C21">
        <v>63188</v>
      </c>
      <c r="D21">
        <v>465899</v>
      </c>
      <c r="E21">
        <v>0.14000000000000001</v>
      </c>
    </row>
    <row r="22" spans="1:5" x14ac:dyDescent="0.2">
      <c r="A22" t="s">
        <v>96</v>
      </c>
      <c r="B22" t="s">
        <v>3809</v>
      </c>
      <c r="C22">
        <v>172399</v>
      </c>
      <c r="D22">
        <v>826457</v>
      </c>
      <c r="E22">
        <v>0.21</v>
      </c>
    </row>
    <row r="23" spans="1:5" x14ac:dyDescent="0.2">
      <c r="A23" t="s">
        <v>97</v>
      </c>
      <c r="B23" t="s">
        <v>3808</v>
      </c>
      <c r="C23">
        <v>194754</v>
      </c>
      <c r="D23">
        <v>747451</v>
      </c>
      <c r="E23">
        <v>0.26</v>
      </c>
    </row>
    <row r="24" spans="1:5" x14ac:dyDescent="0.2">
      <c r="A24" t="s">
        <v>98</v>
      </c>
      <c r="B24" t="s">
        <v>3807</v>
      </c>
      <c r="C24">
        <v>92864</v>
      </c>
      <c r="D24">
        <v>291099</v>
      </c>
      <c r="E24">
        <v>0.32</v>
      </c>
    </row>
    <row r="25" spans="1:5" x14ac:dyDescent="0.2">
      <c r="A25" t="s">
        <v>99</v>
      </c>
      <c r="B25" t="s">
        <v>3806</v>
      </c>
      <c r="C25">
        <v>123044</v>
      </c>
      <c r="D25">
        <v>876407</v>
      </c>
      <c r="E25">
        <v>0.14000000000000001</v>
      </c>
    </row>
    <row r="26" spans="1:5" x14ac:dyDescent="0.2">
      <c r="A26" t="s">
        <v>100</v>
      </c>
      <c r="B26" t="s">
        <v>3805</v>
      </c>
      <c r="C26">
        <v>267816</v>
      </c>
      <c r="D26">
        <v>1158001</v>
      </c>
      <c r="E26">
        <v>0.23</v>
      </c>
    </row>
    <row r="27" spans="1:5" x14ac:dyDescent="0.2">
      <c r="A27" t="s">
        <v>101</v>
      </c>
      <c r="B27" t="s">
        <v>3804</v>
      </c>
      <c r="C27">
        <v>278796</v>
      </c>
      <c r="D27">
        <v>1805996</v>
      </c>
      <c r="E27">
        <v>0.15</v>
      </c>
    </row>
    <row r="28" spans="1:5" x14ac:dyDescent="0.2">
      <c r="A28" t="s">
        <v>102</v>
      </c>
      <c r="B28" t="s">
        <v>3803</v>
      </c>
      <c r="C28">
        <v>130803</v>
      </c>
      <c r="D28">
        <v>863414</v>
      </c>
      <c r="E28">
        <v>0.15</v>
      </c>
    </row>
    <row r="29" spans="1:5" x14ac:dyDescent="0.2">
      <c r="A29" t="s">
        <v>103</v>
      </c>
      <c r="B29" t="s">
        <v>3802</v>
      </c>
      <c r="C29">
        <v>153389</v>
      </c>
      <c r="D29">
        <v>535139</v>
      </c>
      <c r="E29">
        <v>0.28999999999999998</v>
      </c>
    </row>
    <row r="30" spans="1:5" x14ac:dyDescent="0.2">
      <c r="A30" t="s">
        <v>104</v>
      </c>
      <c r="B30" t="s">
        <v>3801</v>
      </c>
      <c r="C30">
        <v>168760</v>
      </c>
      <c r="D30">
        <v>1086505</v>
      </c>
      <c r="E30">
        <v>0.16</v>
      </c>
    </row>
    <row r="31" spans="1:5" x14ac:dyDescent="0.2">
      <c r="A31" t="s">
        <v>105</v>
      </c>
      <c r="B31" t="s">
        <v>3800</v>
      </c>
      <c r="C31">
        <v>23741</v>
      </c>
      <c r="D31">
        <v>188265</v>
      </c>
      <c r="E31">
        <v>0.13</v>
      </c>
    </row>
    <row r="32" spans="1:5" x14ac:dyDescent="0.2">
      <c r="A32" t="s">
        <v>106</v>
      </c>
      <c r="B32" t="s">
        <v>3799</v>
      </c>
      <c r="C32">
        <v>39710</v>
      </c>
      <c r="D32">
        <v>298456</v>
      </c>
      <c r="E32">
        <v>0.13</v>
      </c>
    </row>
    <row r="33" spans="1:5" x14ac:dyDescent="0.2">
      <c r="A33" t="s">
        <v>107</v>
      </c>
      <c r="B33" t="s">
        <v>3798</v>
      </c>
      <c r="C33">
        <v>44896</v>
      </c>
      <c r="D33">
        <v>413472</v>
      </c>
      <c r="E33">
        <v>0.11</v>
      </c>
    </row>
    <row r="34" spans="1:5" x14ac:dyDescent="0.2">
      <c r="A34" t="s">
        <v>108</v>
      </c>
      <c r="B34" t="s">
        <v>3797</v>
      </c>
      <c r="C34">
        <v>32091</v>
      </c>
      <c r="D34">
        <v>246613</v>
      </c>
      <c r="E34">
        <v>0.13</v>
      </c>
    </row>
    <row r="35" spans="1:5" x14ac:dyDescent="0.2">
      <c r="A35" t="s">
        <v>109</v>
      </c>
      <c r="B35" t="s">
        <v>3796</v>
      </c>
      <c r="C35">
        <v>207499</v>
      </c>
      <c r="D35">
        <v>1433447</v>
      </c>
      <c r="E35">
        <v>0.14000000000000001</v>
      </c>
    </row>
    <row r="36" spans="1:5" x14ac:dyDescent="0.2">
      <c r="A36" t="s">
        <v>110</v>
      </c>
      <c r="B36" t="s">
        <v>3795</v>
      </c>
      <c r="C36">
        <v>69557</v>
      </c>
      <c r="D36">
        <v>348256</v>
      </c>
      <c r="E36">
        <v>0.2</v>
      </c>
    </row>
    <row r="37" spans="1:5" x14ac:dyDescent="0.2">
      <c r="A37" t="s">
        <v>111</v>
      </c>
      <c r="B37" t="s">
        <v>3794</v>
      </c>
      <c r="C37">
        <v>794229</v>
      </c>
      <c r="D37">
        <v>3213458</v>
      </c>
      <c r="E37">
        <v>0.25</v>
      </c>
    </row>
    <row r="38" spans="1:5" x14ac:dyDescent="0.2">
      <c r="A38" t="s">
        <v>112</v>
      </c>
      <c r="B38" t="s">
        <v>3793</v>
      </c>
      <c r="C38">
        <v>311670</v>
      </c>
      <c r="D38">
        <v>1661661</v>
      </c>
      <c r="E38">
        <v>0.19</v>
      </c>
    </row>
    <row r="39" spans="1:5" x14ac:dyDescent="0.2">
      <c r="A39" t="s">
        <v>113</v>
      </c>
      <c r="B39" t="s">
        <v>3792</v>
      </c>
      <c r="C39">
        <v>13886</v>
      </c>
      <c r="D39">
        <v>113615</v>
      </c>
      <c r="E39">
        <v>0.12</v>
      </c>
    </row>
    <row r="40" spans="1:5" x14ac:dyDescent="0.2">
      <c r="A40" t="s">
        <v>114</v>
      </c>
      <c r="B40" t="s">
        <v>3791</v>
      </c>
      <c r="C40">
        <v>320344</v>
      </c>
      <c r="D40">
        <v>2057861</v>
      </c>
      <c r="E40">
        <v>0.16</v>
      </c>
    </row>
    <row r="41" spans="1:5" x14ac:dyDescent="0.2">
      <c r="A41" t="s">
        <v>115</v>
      </c>
      <c r="B41" t="s">
        <v>3790</v>
      </c>
      <c r="C41">
        <v>111031</v>
      </c>
      <c r="D41">
        <v>651558</v>
      </c>
      <c r="E41">
        <v>0.17</v>
      </c>
    </row>
    <row r="42" spans="1:5" x14ac:dyDescent="0.2">
      <c r="A42" t="s">
        <v>116</v>
      </c>
      <c r="B42" t="s">
        <v>3789</v>
      </c>
      <c r="C42">
        <v>107317</v>
      </c>
      <c r="D42">
        <v>699232</v>
      </c>
      <c r="E42">
        <v>0.15</v>
      </c>
    </row>
    <row r="43" spans="1:5" x14ac:dyDescent="0.2">
      <c r="A43" t="s">
        <v>117</v>
      </c>
      <c r="B43" t="s">
        <v>3788</v>
      </c>
      <c r="C43">
        <v>410025</v>
      </c>
      <c r="D43">
        <v>2439177</v>
      </c>
      <c r="E43">
        <v>0.17</v>
      </c>
    </row>
    <row r="44" spans="1:5" x14ac:dyDescent="0.2">
      <c r="A44" t="s">
        <v>118</v>
      </c>
      <c r="B44" t="s">
        <v>3787</v>
      </c>
      <c r="C44">
        <v>39428</v>
      </c>
      <c r="D44">
        <v>195617</v>
      </c>
      <c r="E44">
        <v>0.2</v>
      </c>
    </row>
    <row r="45" spans="1:5" x14ac:dyDescent="0.2">
      <c r="A45" t="s">
        <v>119</v>
      </c>
      <c r="B45" t="s">
        <v>3786</v>
      </c>
      <c r="C45">
        <v>151298</v>
      </c>
      <c r="D45">
        <v>873456</v>
      </c>
      <c r="E45">
        <v>0.17</v>
      </c>
    </row>
    <row r="46" spans="1:5" x14ac:dyDescent="0.2">
      <c r="A46" t="s">
        <v>120</v>
      </c>
      <c r="B46" t="s">
        <v>3785</v>
      </c>
      <c r="C46">
        <v>19739</v>
      </c>
      <c r="D46">
        <v>147380</v>
      </c>
      <c r="E46">
        <v>0.13</v>
      </c>
    </row>
    <row r="47" spans="1:5" x14ac:dyDescent="0.2">
      <c r="A47" t="s">
        <v>121</v>
      </c>
      <c r="B47" t="s">
        <v>3784</v>
      </c>
      <c r="C47">
        <v>257247</v>
      </c>
      <c r="D47">
        <v>1169616</v>
      </c>
      <c r="E47">
        <v>0.22</v>
      </c>
    </row>
    <row r="48" spans="1:5" x14ac:dyDescent="0.2">
      <c r="A48" t="s">
        <v>122</v>
      </c>
      <c r="B48" t="s">
        <v>3783</v>
      </c>
      <c r="C48">
        <v>644265</v>
      </c>
      <c r="D48">
        <v>3385888</v>
      </c>
      <c r="E48">
        <v>0.19</v>
      </c>
    </row>
    <row r="49" spans="1:5" x14ac:dyDescent="0.2">
      <c r="A49" t="s">
        <v>123</v>
      </c>
      <c r="B49" t="s">
        <v>3782</v>
      </c>
      <c r="C49">
        <v>33623</v>
      </c>
      <c r="D49">
        <v>320136</v>
      </c>
      <c r="E49">
        <v>0.11</v>
      </c>
    </row>
    <row r="50" spans="1:5" x14ac:dyDescent="0.2">
      <c r="A50" t="s">
        <v>124</v>
      </c>
      <c r="B50" t="s">
        <v>3781</v>
      </c>
      <c r="C50">
        <v>27655</v>
      </c>
      <c r="D50">
        <v>123888</v>
      </c>
      <c r="E50">
        <v>0.22</v>
      </c>
    </row>
    <row r="51" spans="1:5" x14ac:dyDescent="0.2">
      <c r="A51" t="s">
        <v>125</v>
      </c>
      <c r="B51" t="s">
        <v>3780</v>
      </c>
      <c r="C51">
        <v>178307</v>
      </c>
      <c r="D51">
        <v>1269554</v>
      </c>
      <c r="E51">
        <v>0.14000000000000001</v>
      </c>
    </row>
    <row r="52" spans="1:5" x14ac:dyDescent="0.2">
      <c r="A52" t="s">
        <v>126</v>
      </c>
      <c r="B52" t="s">
        <v>3779</v>
      </c>
      <c r="C52">
        <v>170131</v>
      </c>
      <c r="D52">
        <v>1100992</v>
      </c>
      <c r="E52">
        <v>0.15</v>
      </c>
    </row>
    <row r="53" spans="1:5" x14ac:dyDescent="0.2">
      <c r="A53" t="s">
        <v>127</v>
      </c>
      <c r="B53" t="s">
        <v>3778</v>
      </c>
      <c r="C53">
        <v>76431</v>
      </c>
      <c r="D53">
        <v>403904</v>
      </c>
      <c r="E53">
        <v>0.19</v>
      </c>
    </row>
    <row r="54" spans="1:5" x14ac:dyDescent="0.2">
      <c r="A54" t="s">
        <v>128</v>
      </c>
      <c r="B54" t="s">
        <v>3777</v>
      </c>
      <c r="C54">
        <v>155431</v>
      </c>
      <c r="D54">
        <v>993953</v>
      </c>
      <c r="E54">
        <v>0.16</v>
      </c>
    </row>
    <row r="55" spans="1:5" x14ac:dyDescent="0.2">
      <c r="A55" t="s">
        <v>129</v>
      </c>
      <c r="B55" t="s">
        <v>3776</v>
      </c>
      <c r="C55">
        <v>10508</v>
      </c>
      <c r="D55">
        <v>88760</v>
      </c>
      <c r="E55">
        <v>0.12</v>
      </c>
    </row>
    <row r="57" spans="1:5" x14ac:dyDescent="0.2">
      <c r="A57" t="s">
        <v>3775</v>
      </c>
    </row>
    <row r="58" spans="1:5" x14ac:dyDescent="0.2">
      <c r="A58" t="s">
        <v>3774</v>
      </c>
    </row>
    <row r="60" spans="1:5" x14ac:dyDescent="0.2">
      <c r="A60" t="s">
        <v>3773</v>
      </c>
    </row>
    <row r="61" spans="1:5" x14ac:dyDescent="0.2">
      <c r="A61" t="s">
        <v>3772</v>
      </c>
    </row>
    <row r="63" spans="1:5" x14ac:dyDescent="0.2">
      <c r="A63" t="s">
        <v>3771</v>
      </c>
    </row>
    <row r="64" spans="1:5" x14ac:dyDescent="0.2">
      <c r="A64" t="s">
        <v>3770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2"/>
  <sheetViews>
    <sheetView zoomScaleNormal="100" workbookViewId="0">
      <selection activeCell="A29" sqref="A29:A34"/>
    </sheetView>
  </sheetViews>
  <sheetFormatPr defaultRowHeight="12.75" x14ac:dyDescent="0.2"/>
  <cols>
    <col min="1" max="1" width="80.140625" customWidth="1"/>
    <col min="2" max="2" width="21.85546875" style="20" customWidth="1"/>
    <col min="3" max="3" width="15.28515625" customWidth="1"/>
    <col min="4" max="4" width="50.140625" customWidth="1"/>
    <col min="5" max="5" width="55.7109375" customWidth="1"/>
  </cols>
  <sheetData>
    <row r="1" spans="1:5" ht="17.25" x14ac:dyDescent="0.3">
      <c r="A1" s="1" t="s">
        <v>5</v>
      </c>
      <c r="D1" s="129" t="s">
        <v>3767</v>
      </c>
    </row>
    <row r="2" spans="1:5" ht="17.25" x14ac:dyDescent="0.3">
      <c r="D2" s="129" t="s">
        <v>3766</v>
      </c>
    </row>
    <row r="3" spans="1:5" x14ac:dyDescent="0.2">
      <c r="A3" t="s">
        <v>3</v>
      </c>
      <c r="B3" s="20">
        <f>Input!C3</f>
        <v>0</v>
      </c>
    </row>
    <row r="4" spans="1:5" x14ac:dyDescent="0.2">
      <c r="A4" t="s">
        <v>2</v>
      </c>
      <c r="B4" s="20">
        <f>Input!C4</f>
        <v>0</v>
      </c>
    </row>
    <row r="5" spans="1:5" x14ac:dyDescent="0.2">
      <c r="A5" t="s">
        <v>4</v>
      </c>
      <c r="B5" s="111">
        <f>Input!C5</f>
        <v>0</v>
      </c>
    </row>
    <row r="7" spans="1:5" ht="25.5" x14ac:dyDescent="0.2">
      <c r="A7" s="1" t="s">
        <v>0</v>
      </c>
      <c r="B7" s="6" t="s">
        <v>3728</v>
      </c>
      <c r="C7" s="67"/>
    </row>
    <row r="8" spans="1:5" x14ac:dyDescent="0.2">
      <c r="D8" s="67" t="s">
        <v>3712</v>
      </c>
      <c r="E8" s="67"/>
    </row>
    <row r="9" spans="1:5" ht="20.25" x14ac:dyDescent="0.3">
      <c r="A9" t="s">
        <v>72</v>
      </c>
      <c r="B9" s="65" t="e">
        <f>'Dual Eligible'!E38</f>
        <v>#DIV/0!</v>
      </c>
      <c r="C9" s="68"/>
      <c r="D9" s="106" t="e">
        <f>IF(B9&lt;0,"'Error - Please check calculations or seek assistance'","'ok'")</f>
        <v>#DIV/0!</v>
      </c>
      <c r="E9" s="106"/>
    </row>
    <row r="10" spans="1:5" ht="20.25" x14ac:dyDescent="0.3">
      <c r="A10" t="s">
        <v>73</v>
      </c>
      <c r="B10" s="65">
        <f>'Dual Eligible Capital'!E42</f>
        <v>0</v>
      </c>
      <c r="D10" s="106" t="str">
        <f>IF(B10&lt;0,"'Error - Please check calculations or seek assistance'","'ok'")</f>
        <v>'ok'</v>
      </c>
      <c r="E10" s="106"/>
    </row>
    <row r="11" spans="1:5" ht="20.25" x14ac:dyDescent="0.3">
      <c r="A11" t="s">
        <v>59</v>
      </c>
      <c r="B11" s="65" t="e">
        <f>+'Data Match Operating'!E38</f>
        <v>#DIV/0!</v>
      </c>
      <c r="C11" s="65"/>
      <c r="D11" s="106" t="e">
        <f>IF(B11&lt;0,"'Error - Please check calculations or seek assistance'","'ok'")</f>
        <v>#DIV/0!</v>
      </c>
      <c r="E11" s="106"/>
    </row>
    <row r="12" spans="1:5" ht="20.25" x14ac:dyDescent="0.3">
      <c r="A12" t="s">
        <v>60</v>
      </c>
      <c r="B12" s="65">
        <f>'Data Match Capital'!E42</f>
        <v>0</v>
      </c>
      <c r="D12" s="106" t="str">
        <f>IF(B12&lt;0,"'Error - Please check calculations or seek assistance'","'ok'")</f>
        <v>'ok'</v>
      </c>
      <c r="E12" s="106"/>
    </row>
    <row r="13" spans="1:5" x14ac:dyDescent="0.2">
      <c r="A13" s="1" t="s">
        <v>6</v>
      </c>
      <c r="B13" s="66" t="e">
        <f>SUM(B9:B12)</f>
        <v>#DIV/0!</v>
      </c>
      <c r="C13" s="66"/>
    </row>
    <row r="15" spans="1:5" x14ac:dyDescent="0.2">
      <c r="A15" s="1" t="s">
        <v>147</v>
      </c>
      <c r="B15" s="73">
        <v>0</v>
      </c>
      <c r="C15" s="73"/>
    </row>
    <row r="16" spans="1:5" x14ac:dyDescent="0.2">
      <c r="A16" s="1"/>
      <c r="B16" s="68"/>
    </row>
    <row r="17" spans="1:4" ht="38.25" x14ac:dyDescent="0.2">
      <c r="A17" s="70" t="s">
        <v>148</v>
      </c>
      <c r="B17" s="68"/>
    </row>
    <row r="18" spans="1:4" x14ac:dyDescent="0.2">
      <c r="A18" s="1"/>
      <c r="B18" s="68"/>
    </row>
    <row r="19" spans="1:4" x14ac:dyDescent="0.2">
      <c r="A19" s="1"/>
      <c r="B19" s="73"/>
    </row>
    <row r="20" spans="1:4" x14ac:dyDescent="0.2">
      <c r="A20" s="1"/>
      <c r="B20" s="73"/>
    </row>
    <row r="21" spans="1:4" x14ac:dyDescent="0.2">
      <c r="A21" s="116" t="s">
        <v>3758</v>
      </c>
      <c r="B21" s="73" t="e">
        <f>+'0.9% Understated Std Amt'!B20+'0.9% Understated Std Amt'!C20</f>
        <v>#DIV/0!</v>
      </c>
    </row>
    <row r="22" spans="1:4" x14ac:dyDescent="0.2">
      <c r="A22" s="116"/>
      <c r="B22" s="73"/>
    </row>
    <row r="23" spans="1:4" ht="12.75" customHeight="1" x14ac:dyDescent="0.2">
      <c r="A23" s="152" t="s">
        <v>3877</v>
      </c>
      <c r="B23" s="152"/>
      <c r="C23" s="152"/>
      <c r="D23" s="152"/>
    </row>
    <row r="24" spans="1:4" x14ac:dyDescent="0.2">
      <c r="A24" s="152" t="s">
        <v>3878</v>
      </c>
      <c r="B24" s="152"/>
      <c r="C24" s="152"/>
      <c r="D24" s="152"/>
    </row>
    <row r="25" spans="1:4" x14ac:dyDescent="0.2">
      <c r="A25" s="152"/>
      <c r="B25" s="152"/>
      <c r="C25" s="152"/>
      <c r="D25" s="152"/>
    </row>
    <row r="26" spans="1:4" x14ac:dyDescent="0.2">
      <c r="A26" s="1"/>
      <c r="B26" s="68"/>
    </row>
    <row r="27" spans="1:4" x14ac:dyDescent="0.2">
      <c r="A27" s="1" t="s">
        <v>3934</v>
      </c>
      <c r="B27" s="68">
        <f>IF(OR(Input!C9=TRUE,Input!D9=TRUE),'Capital DSH'!B37,0)</f>
        <v>0</v>
      </c>
    </row>
    <row r="28" spans="1:4" x14ac:dyDescent="0.2">
      <c r="A28" s="1"/>
      <c r="B28" s="68"/>
    </row>
    <row r="29" spans="1:4" x14ac:dyDescent="0.2">
      <c r="A29" t="s">
        <v>3941</v>
      </c>
    </row>
    <row r="30" spans="1:4" x14ac:dyDescent="0.2">
      <c r="A30" t="s">
        <v>3942</v>
      </c>
    </row>
    <row r="31" spans="1:4" x14ac:dyDescent="0.2">
      <c r="A31" t="s">
        <v>3943</v>
      </c>
    </row>
    <row r="32" spans="1:4" x14ac:dyDescent="0.2">
      <c r="A32" t="s">
        <v>3945</v>
      </c>
    </row>
    <row r="33" spans="1:3" x14ac:dyDescent="0.2">
      <c r="A33" t="s">
        <v>3946</v>
      </c>
    </row>
    <row r="34" spans="1:3" x14ac:dyDescent="0.2">
      <c r="A34" t="s">
        <v>3944</v>
      </c>
    </row>
    <row r="36" spans="1:3" x14ac:dyDescent="0.2">
      <c r="A36" s="1"/>
      <c r="B36" s="68"/>
    </row>
    <row r="37" spans="1:3" x14ac:dyDescent="0.2">
      <c r="A37" s="1"/>
      <c r="B37" s="68"/>
    </row>
    <row r="38" spans="1:3" x14ac:dyDescent="0.2">
      <c r="A38" s="1" t="s">
        <v>3738</v>
      </c>
      <c r="B38" s="73">
        <v>25000</v>
      </c>
    </row>
    <row r="40" spans="1:3" ht="335.25" customHeight="1" x14ac:dyDescent="0.2">
      <c r="A40" s="215" t="s">
        <v>3739</v>
      </c>
      <c r="B40" s="215"/>
      <c r="C40" s="215"/>
    </row>
    <row r="42" spans="1:3" ht="12.75" customHeight="1" x14ac:dyDescent="0.2">
      <c r="A42" s="128" t="s">
        <v>3919</v>
      </c>
      <c r="B42" s="114"/>
      <c r="C42" s="114"/>
    </row>
    <row r="43" spans="1:3" ht="153" customHeight="1" x14ac:dyDescent="0.2">
      <c r="A43" s="216" t="s">
        <v>3837</v>
      </c>
      <c r="B43" s="216"/>
      <c r="C43" s="216"/>
    </row>
    <row r="44" spans="1:3" ht="12.75" customHeight="1" x14ac:dyDescent="0.2">
      <c r="A44" s="128"/>
      <c r="B44" s="114"/>
      <c r="C44" s="114"/>
    </row>
    <row r="45" spans="1:3" ht="12.75" customHeight="1" x14ac:dyDescent="0.2">
      <c r="A45" s="128" t="s">
        <v>3848</v>
      </c>
      <c r="B45" s="73" t="e">
        <f>+DGME!I34</f>
        <v>#DIV/0!</v>
      </c>
      <c r="C45" s="114"/>
    </row>
    <row r="46" spans="1:3" ht="12.75" customHeight="1" x14ac:dyDescent="0.2">
      <c r="A46" s="128" t="s">
        <v>3849</v>
      </c>
      <c r="B46" s="73" t="e">
        <f>+DGME!I35</f>
        <v>#DIV/0!</v>
      </c>
      <c r="C46" s="114"/>
    </row>
    <row r="47" spans="1:3" ht="12.75" customHeight="1" x14ac:dyDescent="0.2">
      <c r="A47" s="70"/>
      <c r="B47" s="114"/>
      <c r="C47" s="114"/>
    </row>
    <row r="48" spans="1:3" ht="12.95" customHeight="1" x14ac:dyDescent="0.2">
      <c r="A48" s="70"/>
      <c r="B48" s="114"/>
      <c r="C48" s="114"/>
    </row>
    <row r="50" spans="1:3" x14ac:dyDescent="0.2">
      <c r="A50" s="1" t="s">
        <v>3757</v>
      </c>
      <c r="B50" s="66" t="e">
        <f>+B45+B38+B27+B21+B15+B13</f>
        <v>#DIV/0!</v>
      </c>
      <c r="C50" s="66"/>
    </row>
    <row r="52" spans="1:3" x14ac:dyDescent="0.2">
      <c r="A52" s="1" t="s">
        <v>3874</v>
      </c>
      <c r="B52" s="73" t="e">
        <f>+B46</f>
        <v>#DIV/0!</v>
      </c>
    </row>
  </sheetData>
  <mergeCells count="2">
    <mergeCell ref="A40:C40"/>
    <mergeCell ref="A43:C43"/>
  </mergeCells>
  <pageMargins left="0.7" right="0.7" top="0.75" bottom="0.75" header="0.3" footer="0.3"/>
  <pageSetup scale="78" orientation="portrait" r:id="rId1"/>
  <rowBreaks count="1" manualBreakCount="1">
    <brk id="42"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9"/>
  <sheetViews>
    <sheetView zoomScaleNormal="100" workbookViewId="0">
      <selection sqref="A1:A2"/>
    </sheetView>
  </sheetViews>
  <sheetFormatPr defaultRowHeight="12.75" x14ac:dyDescent="0.2"/>
  <cols>
    <col min="1" max="1" width="37.85546875" customWidth="1"/>
    <col min="2" max="2" width="16" customWidth="1"/>
    <col min="3" max="3" width="14" customWidth="1"/>
    <col min="4" max="4" width="12.7109375" customWidth="1"/>
    <col min="5" max="5" width="16.140625" customWidth="1"/>
    <col min="6" max="6" width="15.28515625" customWidth="1"/>
    <col min="7" max="7" width="9.140625" customWidth="1"/>
  </cols>
  <sheetData>
    <row r="1" spans="1:7" x14ac:dyDescent="0.2">
      <c r="A1" s="110">
        <f>Input!C3</f>
        <v>0</v>
      </c>
    </row>
    <row r="2" spans="1:7" x14ac:dyDescent="0.2">
      <c r="A2" s="110">
        <f>Input!C4</f>
        <v>0</v>
      </c>
    </row>
    <row r="3" spans="1:7" x14ac:dyDescent="0.2">
      <c r="A3" s="109">
        <f>Input!C5</f>
        <v>0</v>
      </c>
    </row>
    <row r="4" spans="1:7" x14ac:dyDescent="0.2">
      <c r="A4" s="1"/>
    </row>
    <row r="5" spans="1:7" x14ac:dyDescent="0.2">
      <c r="A5" s="1" t="s">
        <v>3722</v>
      </c>
    </row>
    <row r="10" spans="1:7" x14ac:dyDescent="0.2">
      <c r="E10" s="1"/>
      <c r="F10" s="67"/>
      <c r="G10" s="67"/>
    </row>
    <row r="11" spans="1:7" x14ac:dyDescent="0.2">
      <c r="E11" s="1"/>
      <c r="F11" s="20"/>
    </row>
    <row r="12" spans="1:7" x14ac:dyDescent="0.2">
      <c r="A12" s="25" t="s">
        <v>24</v>
      </c>
      <c r="B12" s="8"/>
      <c r="C12" s="8"/>
      <c r="D12" s="9"/>
      <c r="E12" s="34">
        <f>Input!C31</f>
        <v>0</v>
      </c>
      <c r="F12" s="72"/>
    </row>
    <row r="13" spans="1:7" x14ac:dyDescent="0.2">
      <c r="A13" s="3"/>
      <c r="B13" s="8"/>
      <c r="C13" s="8"/>
      <c r="D13" s="9"/>
      <c r="E13" s="34"/>
      <c r="F13" s="20"/>
    </row>
    <row r="14" spans="1:7" ht="38.25" x14ac:dyDescent="0.2">
      <c r="A14" s="25" t="s">
        <v>23</v>
      </c>
      <c r="B14" s="8" t="s">
        <v>18</v>
      </c>
      <c r="C14" s="8" t="s">
        <v>8</v>
      </c>
      <c r="D14" s="8" t="s">
        <v>19</v>
      </c>
      <c r="E14" s="36"/>
    </row>
    <row r="15" spans="1:7" x14ac:dyDescent="0.2">
      <c r="A15" s="7"/>
      <c r="B15" s="8"/>
      <c r="C15" s="8"/>
      <c r="D15" s="8"/>
      <c r="E15" s="36"/>
    </row>
    <row r="16" spans="1:7" x14ac:dyDescent="0.2">
      <c r="A16" s="28" t="s">
        <v>11</v>
      </c>
      <c r="B16" s="12">
        <f>Input!C35</f>
        <v>0</v>
      </c>
      <c r="C16" s="12">
        <f>Input!C36</f>
        <v>0</v>
      </c>
      <c r="D16" s="13" t="e">
        <f>Input!C37</f>
        <v>#DIV/0!</v>
      </c>
      <c r="E16" s="36"/>
    </row>
    <row r="17" spans="1:6" x14ac:dyDescent="0.2">
      <c r="A17" s="28"/>
      <c r="B17" s="12"/>
      <c r="C17" s="14"/>
      <c r="D17" s="13"/>
      <c r="E17" s="36"/>
    </row>
    <row r="18" spans="1:6" x14ac:dyDescent="0.2">
      <c r="A18" s="28" t="s">
        <v>1</v>
      </c>
      <c r="B18" s="15">
        <f>B16</f>
        <v>0</v>
      </c>
      <c r="C18" s="45">
        <v>0</v>
      </c>
      <c r="D18" s="16"/>
      <c r="E18" s="36"/>
    </row>
    <row r="19" spans="1:6" x14ac:dyDescent="0.2">
      <c r="A19" s="5"/>
      <c r="B19" s="12"/>
      <c r="C19" s="14"/>
      <c r="D19" s="13"/>
      <c r="E19" s="36"/>
    </row>
    <row r="20" spans="1:6" x14ac:dyDescent="0.2">
      <c r="A20" s="25" t="s">
        <v>33</v>
      </c>
      <c r="B20" s="14">
        <f>B16+B18</f>
        <v>0</v>
      </c>
      <c r="C20" s="14">
        <f>C16+C18</f>
        <v>0</v>
      </c>
      <c r="D20" s="13" t="e">
        <f>ROUND(B20/C20,4)</f>
        <v>#DIV/0!</v>
      </c>
      <c r="E20" s="35" t="e">
        <f>D20</f>
        <v>#DIV/0!</v>
      </c>
      <c r="F20" s="75"/>
    </row>
    <row r="21" spans="1:6" x14ac:dyDescent="0.2">
      <c r="A21" s="5"/>
      <c r="B21" s="14"/>
      <c r="C21" s="14"/>
      <c r="D21" s="13"/>
      <c r="E21" s="36"/>
    </row>
    <row r="22" spans="1:6" x14ac:dyDescent="0.2">
      <c r="A22" s="26" t="s">
        <v>6</v>
      </c>
      <c r="B22" s="14"/>
      <c r="C22" s="14"/>
      <c r="D22" s="5"/>
      <c r="E22" s="36" t="e">
        <f>E12+E20</f>
        <v>#DIV/0!</v>
      </c>
      <c r="F22" s="36"/>
    </row>
    <row r="23" spans="1:6" x14ac:dyDescent="0.2">
      <c r="A23" s="26"/>
      <c r="B23" s="14"/>
      <c r="C23" s="14"/>
      <c r="D23" s="5"/>
      <c r="E23" s="36"/>
      <c r="F23" s="36"/>
    </row>
    <row r="24" spans="1:6" x14ac:dyDescent="0.2">
      <c r="A24" s="26" t="s">
        <v>12</v>
      </c>
      <c r="B24" s="14"/>
      <c r="C24" s="14"/>
      <c r="D24" s="5"/>
      <c r="E24" s="37" t="e">
        <f>IF(E22&gt;0.202,0.202,0.15)</f>
        <v>#DIV/0!</v>
      </c>
      <c r="F24" s="38"/>
    </row>
    <row r="25" spans="1:6" x14ac:dyDescent="0.2">
      <c r="A25" s="26"/>
      <c r="B25" s="14"/>
      <c r="C25" s="14"/>
      <c r="D25" s="5"/>
      <c r="E25" s="38"/>
      <c r="F25" s="38"/>
    </row>
    <row r="26" spans="1:6" x14ac:dyDescent="0.2">
      <c r="A26" s="26" t="s">
        <v>13</v>
      </c>
      <c r="B26" s="14"/>
      <c r="C26" s="14"/>
      <c r="D26" s="5"/>
      <c r="E26" s="39" t="e">
        <f>IF(E22&lt;0.15,"Does Not Qualify",(E22-E24))</f>
        <v>#DIV/0!</v>
      </c>
      <c r="F26" s="39"/>
    </row>
    <row r="27" spans="1:6" x14ac:dyDescent="0.2">
      <c r="A27" s="26"/>
      <c r="B27" s="14"/>
      <c r="C27" s="14"/>
      <c r="D27" s="5"/>
      <c r="E27" s="38"/>
      <c r="F27" s="38"/>
    </row>
    <row r="28" spans="1:6" x14ac:dyDescent="0.2">
      <c r="A28" s="30" t="e">
        <f>IF(E22&gt;0.202,"82.5% of Excess","65% of Excess")</f>
        <v>#DIV/0!</v>
      </c>
      <c r="B28" s="14"/>
      <c r="C28" s="14"/>
      <c r="D28" s="5"/>
      <c r="E28" s="38" t="e">
        <f>IF(E22&gt;0.202,ROUND(E26*0.825,4),ROUND(E26*0.65,4))</f>
        <v>#DIV/0!</v>
      </c>
      <c r="F28" s="38"/>
    </row>
    <row r="29" spans="1:6" x14ac:dyDescent="0.2">
      <c r="A29" s="30"/>
      <c r="B29" s="14"/>
      <c r="C29" s="14"/>
      <c r="D29" s="5"/>
      <c r="E29" s="38"/>
      <c r="F29" s="38"/>
    </row>
    <row r="30" spans="1:6" x14ac:dyDescent="0.2">
      <c r="A30" s="30" t="e">
        <f>IF(E22&gt;0.202,"Total DSH Payment % (5.88% + prior line)","Total DSH Payment % (2.5% + prior line)")</f>
        <v>#DIV/0!</v>
      </c>
      <c r="B30" s="14"/>
      <c r="C30" s="14"/>
      <c r="D30" s="5"/>
      <c r="E30" s="38" t="e">
        <f>IF(E22&gt;0.202,E28+0.0588,E28+0.025)</f>
        <v>#DIV/0!</v>
      </c>
      <c r="F30" s="38"/>
    </row>
    <row r="31" spans="1:6" x14ac:dyDescent="0.2">
      <c r="A31" s="26"/>
      <c r="B31" s="14"/>
      <c r="C31" s="14"/>
      <c r="D31" s="5"/>
      <c r="E31" s="40"/>
      <c r="F31" s="40"/>
    </row>
    <row r="32" spans="1:6" x14ac:dyDescent="0.2">
      <c r="A32" s="26" t="s">
        <v>38</v>
      </c>
      <c r="B32" s="14"/>
      <c r="C32" s="17"/>
      <c r="D32" s="5"/>
      <c r="E32" s="41">
        <f>Input!C39+Input!C40</f>
        <v>0</v>
      </c>
      <c r="F32" s="85"/>
    </row>
    <row r="33" spans="1:7" x14ac:dyDescent="0.2">
      <c r="A33" s="26"/>
      <c r="B33" s="18"/>
      <c r="C33" s="18"/>
      <c r="D33" s="5"/>
      <c r="E33" s="42"/>
      <c r="F33" s="42"/>
    </row>
    <row r="34" spans="1:7" x14ac:dyDescent="0.2">
      <c r="A34" s="26" t="s">
        <v>14</v>
      </c>
      <c r="B34" s="5"/>
      <c r="C34" s="5"/>
      <c r="D34" s="5"/>
      <c r="E34" s="43" t="e">
        <f>E30*E32*0.25</f>
        <v>#DIV/0!</v>
      </c>
      <c r="F34" s="43"/>
      <c r="G34" s="73"/>
    </row>
    <row r="35" spans="1:7" x14ac:dyDescent="0.2">
      <c r="A35" s="26"/>
      <c r="B35" s="5"/>
      <c r="C35" s="5"/>
      <c r="D35" s="5"/>
      <c r="E35" s="42"/>
      <c r="F35" s="42"/>
      <c r="G35" s="68"/>
    </row>
    <row r="36" spans="1:7" x14ac:dyDescent="0.2">
      <c r="A36" s="26" t="s">
        <v>40</v>
      </c>
      <c r="B36" s="5"/>
      <c r="C36" s="5"/>
      <c r="D36" s="5"/>
      <c r="E36" s="74">
        <f>Input!C44</f>
        <v>0</v>
      </c>
      <c r="F36" s="44"/>
      <c r="G36" s="43"/>
    </row>
    <row r="37" spans="1:7" x14ac:dyDescent="0.2">
      <c r="A37" s="5"/>
      <c r="B37" s="5"/>
      <c r="C37" s="5"/>
      <c r="D37" s="5"/>
      <c r="E37" s="68"/>
      <c r="F37" s="42"/>
      <c r="G37" s="68"/>
    </row>
    <row r="38" spans="1:7" x14ac:dyDescent="0.2">
      <c r="A38" s="26" t="s">
        <v>3721</v>
      </c>
      <c r="B38" s="5"/>
      <c r="C38" s="5"/>
      <c r="D38" s="5"/>
      <c r="E38" s="73" t="e">
        <f>E34-E36</f>
        <v>#DIV/0!</v>
      </c>
      <c r="F38" s="44"/>
      <c r="G38" s="73"/>
    </row>
    <row r="40" spans="1:7" x14ac:dyDescent="0.2">
      <c r="B40" s="20"/>
      <c r="C40" s="20"/>
      <c r="D40" s="20"/>
    </row>
    <row r="41" spans="1:7" ht="15.75" x14ac:dyDescent="0.2">
      <c r="A41" s="1"/>
      <c r="G41" s="130"/>
    </row>
    <row r="43" spans="1:7" x14ac:dyDescent="0.2">
      <c r="A43" s="1"/>
    </row>
    <row r="44" spans="1:7" x14ac:dyDescent="0.2">
      <c r="A44" s="1"/>
    </row>
    <row r="45" spans="1:7" x14ac:dyDescent="0.2">
      <c r="A45" s="1"/>
    </row>
    <row r="46" spans="1:7" ht="13.5" thickBot="1" x14ac:dyDescent="0.25"/>
    <row r="47" spans="1:7" ht="144" customHeight="1" x14ac:dyDescent="0.2">
      <c r="A47" s="217" t="s">
        <v>3834</v>
      </c>
      <c r="B47" s="218"/>
      <c r="C47" s="218"/>
      <c r="D47" s="218"/>
      <c r="E47" s="219"/>
    </row>
    <row r="48" spans="1:7" x14ac:dyDescent="0.2">
      <c r="A48" s="131"/>
      <c r="E48" s="132"/>
    </row>
    <row r="49" spans="1:5" ht="83.25" customHeight="1" thickBot="1" x14ac:dyDescent="0.25">
      <c r="A49" s="220" t="s">
        <v>3835</v>
      </c>
      <c r="B49" s="221"/>
      <c r="C49" s="221"/>
      <c r="D49" s="221"/>
      <c r="E49" s="222"/>
    </row>
  </sheetData>
  <mergeCells count="2">
    <mergeCell ref="A47:E47"/>
    <mergeCell ref="A49:E49"/>
  </mergeCells>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
  <sheetViews>
    <sheetView topLeftCell="A24" workbookViewId="0">
      <selection activeCell="B24" sqref="B24"/>
    </sheetView>
  </sheetViews>
  <sheetFormatPr defaultRowHeight="12.75" x14ac:dyDescent="0.2"/>
  <cols>
    <col min="1" max="1" width="41.140625" customWidth="1"/>
    <col min="2" max="2" width="13.7109375" customWidth="1"/>
    <col min="3" max="4" width="12.7109375" customWidth="1"/>
    <col min="5" max="7" width="14.7109375" customWidth="1"/>
  </cols>
  <sheetData>
    <row r="1" spans="1:7" x14ac:dyDescent="0.2">
      <c r="A1" s="1">
        <f>Input!C3</f>
        <v>0</v>
      </c>
    </row>
    <row r="2" spans="1:7" x14ac:dyDescent="0.2">
      <c r="A2" s="110">
        <f>Input!C4</f>
        <v>0</v>
      </c>
    </row>
    <row r="3" spans="1:7" x14ac:dyDescent="0.2">
      <c r="A3" s="109">
        <f>Input!C5</f>
        <v>0</v>
      </c>
    </row>
    <row r="4" spans="1:7" x14ac:dyDescent="0.2">
      <c r="A4" s="1"/>
    </row>
    <row r="5" spans="1:7" x14ac:dyDescent="0.2">
      <c r="A5" s="1" t="s">
        <v>3723</v>
      </c>
    </row>
    <row r="10" spans="1:7" x14ac:dyDescent="0.2">
      <c r="B10" s="8"/>
      <c r="C10" s="8"/>
      <c r="D10" s="9"/>
      <c r="E10" s="1"/>
      <c r="F10" s="67"/>
      <c r="G10" s="67"/>
    </row>
    <row r="11" spans="1:7" x14ac:dyDescent="0.2">
      <c r="A11" s="25"/>
      <c r="B11" s="8"/>
      <c r="C11" s="8"/>
      <c r="D11" s="9"/>
      <c r="E11" s="10"/>
    </row>
    <row r="12" spans="1:7" x14ac:dyDescent="0.2">
      <c r="A12" s="25" t="s">
        <v>24</v>
      </c>
      <c r="B12" s="42" t="s">
        <v>25</v>
      </c>
      <c r="C12" s="42" t="s">
        <v>26</v>
      </c>
      <c r="D12" s="9"/>
      <c r="E12" s="10"/>
    </row>
    <row r="13" spans="1:7" x14ac:dyDescent="0.2">
      <c r="A13" s="25"/>
      <c r="B13" s="8"/>
      <c r="C13" s="8"/>
      <c r="D13" s="9"/>
      <c r="E13" s="10"/>
    </row>
    <row r="14" spans="1:7" x14ac:dyDescent="0.2">
      <c r="A14" s="19" t="s">
        <v>34</v>
      </c>
      <c r="B14" s="32">
        <f>Input!C20</f>
        <v>0</v>
      </c>
      <c r="C14" s="32">
        <f>Input!C28</f>
        <v>0</v>
      </c>
      <c r="D14" s="33" t="e">
        <f>B14/C14</f>
        <v>#DIV/0!</v>
      </c>
      <c r="E14" s="10"/>
    </row>
    <row r="15" spans="1:7" x14ac:dyDescent="0.2">
      <c r="A15" s="28"/>
      <c r="B15" s="8"/>
      <c r="C15" s="8"/>
      <c r="D15" s="31"/>
      <c r="E15" s="10"/>
    </row>
    <row r="16" spans="1:7" x14ac:dyDescent="0.2">
      <c r="A16" s="29" t="s">
        <v>35</v>
      </c>
      <c r="B16" s="32">
        <f>Input!C64</f>
        <v>0</v>
      </c>
      <c r="C16" s="8"/>
      <c r="D16" s="31"/>
      <c r="E16" s="10"/>
    </row>
    <row r="17" spans="1:6" x14ac:dyDescent="0.2">
      <c r="A17" s="28"/>
      <c r="B17" s="8"/>
      <c r="C17" s="8"/>
      <c r="D17" s="31"/>
      <c r="E17" s="10"/>
    </row>
    <row r="18" spans="1:6" x14ac:dyDescent="0.2">
      <c r="A18" s="25" t="s">
        <v>27</v>
      </c>
      <c r="B18" s="32">
        <f>B14+B16</f>
        <v>0</v>
      </c>
      <c r="C18" s="32">
        <f>C14+C16</f>
        <v>0</v>
      </c>
      <c r="D18" s="33" t="e">
        <f>ROUND(B18/C18,4)</f>
        <v>#DIV/0!</v>
      </c>
      <c r="E18" s="34" t="e">
        <f>D18</f>
        <v>#DIV/0!</v>
      </c>
      <c r="F18" s="75"/>
    </row>
    <row r="19" spans="1:6" x14ac:dyDescent="0.2">
      <c r="A19" s="25"/>
      <c r="B19" s="8"/>
      <c r="C19" s="8"/>
      <c r="D19" s="9"/>
      <c r="E19" s="10"/>
    </row>
    <row r="20" spans="1:6" ht="38.25" x14ac:dyDescent="0.2">
      <c r="A20" s="25" t="s">
        <v>23</v>
      </c>
      <c r="B20" s="8" t="s">
        <v>18</v>
      </c>
      <c r="C20" s="8" t="s">
        <v>8</v>
      </c>
      <c r="D20" s="8" t="s">
        <v>19</v>
      </c>
      <c r="E20" s="11"/>
    </row>
    <row r="21" spans="1:6" x14ac:dyDescent="0.2">
      <c r="A21" s="7"/>
      <c r="B21" s="8"/>
      <c r="C21" s="8"/>
      <c r="D21" s="8"/>
      <c r="E21" s="11"/>
    </row>
    <row r="22" spans="1:6" x14ac:dyDescent="0.2">
      <c r="A22" s="28" t="s">
        <v>11</v>
      </c>
      <c r="B22" s="12">
        <f>Input!C35</f>
        <v>0</v>
      </c>
      <c r="C22" s="12">
        <f>Input!C36</f>
        <v>0</v>
      </c>
      <c r="D22" s="13" t="e">
        <f>Input!C37</f>
        <v>#DIV/0!</v>
      </c>
      <c r="E22" s="11"/>
    </row>
    <row r="23" spans="1:6" x14ac:dyDescent="0.2">
      <c r="A23" s="28"/>
      <c r="B23" s="12"/>
      <c r="C23" s="14"/>
      <c r="D23" s="13"/>
      <c r="E23" s="11"/>
    </row>
    <row r="24" spans="1:6" x14ac:dyDescent="0.2">
      <c r="A24" s="29" t="s">
        <v>20</v>
      </c>
      <c r="B24" s="15">
        <f>Input!C62</f>
        <v>0</v>
      </c>
      <c r="C24" s="45">
        <f>Input!C63</f>
        <v>0</v>
      </c>
      <c r="D24" s="16"/>
      <c r="E24" s="11"/>
    </row>
    <row r="25" spans="1:6" x14ac:dyDescent="0.2">
      <c r="A25" s="5"/>
      <c r="B25" s="12"/>
      <c r="C25" s="14"/>
      <c r="D25" s="13"/>
      <c r="E25" s="11"/>
    </row>
    <row r="26" spans="1:6" x14ac:dyDescent="0.2">
      <c r="A26" s="25" t="s">
        <v>33</v>
      </c>
      <c r="B26" s="14">
        <f>B22-B24</f>
        <v>0</v>
      </c>
      <c r="C26" s="14">
        <f>C22-C24</f>
        <v>0</v>
      </c>
      <c r="D26" s="13" t="e">
        <f>B26/C26</f>
        <v>#DIV/0!</v>
      </c>
      <c r="E26" s="35" t="e">
        <f>D26</f>
        <v>#DIV/0!</v>
      </c>
      <c r="F26" s="75"/>
    </row>
    <row r="27" spans="1:6" x14ac:dyDescent="0.2">
      <c r="A27" s="5"/>
      <c r="B27" s="14"/>
      <c r="C27" s="14"/>
      <c r="D27" s="13"/>
      <c r="E27" s="11"/>
    </row>
    <row r="28" spans="1:6" x14ac:dyDescent="0.2">
      <c r="A28" s="26" t="s">
        <v>6</v>
      </c>
      <c r="B28" s="14"/>
      <c r="C28" s="14"/>
      <c r="D28" s="5"/>
      <c r="E28" s="36" t="e">
        <f>E18+E26</f>
        <v>#DIV/0!</v>
      </c>
      <c r="F28" s="36"/>
    </row>
    <row r="29" spans="1:6" x14ac:dyDescent="0.2">
      <c r="A29" s="5"/>
      <c r="B29" s="14"/>
      <c r="C29" s="14"/>
      <c r="D29" s="5"/>
      <c r="E29" s="36"/>
      <c r="F29" s="36"/>
    </row>
    <row r="30" spans="1:6" x14ac:dyDescent="0.2">
      <c r="A30" s="26" t="s">
        <v>12</v>
      </c>
      <c r="B30" s="14"/>
      <c r="C30" s="14"/>
      <c r="D30" s="5"/>
      <c r="E30" s="37" t="e">
        <f>IF(E28&gt;0.202,0.202,0.15)</f>
        <v>#DIV/0!</v>
      </c>
      <c r="F30" s="38"/>
    </row>
    <row r="31" spans="1:6" x14ac:dyDescent="0.2">
      <c r="A31" s="5"/>
      <c r="B31" s="14"/>
      <c r="C31" s="14"/>
      <c r="D31" s="5"/>
      <c r="E31" s="38"/>
      <c r="F31" s="38"/>
    </row>
    <row r="32" spans="1:6" x14ac:dyDescent="0.2">
      <c r="A32" s="26" t="s">
        <v>13</v>
      </c>
      <c r="B32" s="14"/>
      <c r="C32" s="14"/>
      <c r="D32" s="5"/>
      <c r="E32" s="39" t="e">
        <f>IF(E28&lt;0.15,"Does Not Qualify",(E28-E30))</f>
        <v>#DIV/0!</v>
      </c>
      <c r="F32" s="39"/>
    </row>
    <row r="33" spans="1:7" x14ac:dyDescent="0.2">
      <c r="A33" s="5"/>
      <c r="B33" s="14"/>
      <c r="C33" s="14"/>
      <c r="D33" s="5"/>
      <c r="E33" s="38"/>
      <c r="F33" s="38"/>
    </row>
    <row r="34" spans="1:7" x14ac:dyDescent="0.2">
      <c r="A34" s="30" t="e">
        <f>IF(E28&gt;0.202,"82.5% of Excess","65% of Excess")</f>
        <v>#DIV/0!</v>
      </c>
      <c r="B34" s="14"/>
      <c r="C34" s="14"/>
      <c r="D34" s="5"/>
      <c r="E34" s="38" t="e">
        <f>IF(E28&gt;0.202,ROUND(E32*0.825,4),ROUND(E32*0.65,4))</f>
        <v>#DIV/0!</v>
      </c>
      <c r="F34" s="38"/>
    </row>
    <row r="35" spans="1:7" x14ac:dyDescent="0.2">
      <c r="A35" s="30"/>
      <c r="B35" s="14"/>
      <c r="C35" s="14"/>
      <c r="D35" s="5"/>
      <c r="E35" s="38"/>
      <c r="F35" s="38"/>
    </row>
    <row r="36" spans="1:7" x14ac:dyDescent="0.2">
      <c r="A36" s="30" t="e">
        <f>IF(E28&gt;0.202,"Total DSH Payment % (5.88% + prior line)","Total DSH Payment % (2.5% + prior line)")</f>
        <v>#DIV/0!</v>
      </c>
      <c r="B36" s="14"/>
      <c r="C36" s="14"/>
      <c r="D36" s="5"/>
      <c r="E36" s="38" t="e">
        <f>IF(E28&gt;0.202,E34+0.0588,E34+0.025)</f>
        <v>#DIV/0!</v>
      </c>
      <c r="F36" s="38"/>
    </row>
    <row r="37" spans="1:7" x14ac:dyDescent="0.2">
      <c r="A37" s="26"/>
      <c r="B37" s="14"/>
      <c r="C37" s="14"/>
      <c r="D37" s="5"/>
      <c r="E37" s="40"/>
    </row>
    <row r="38" spans="1:7" x14ac:dyDescent="0.2">
      <c r="A38" s="26" t="s">
        <v>38</v>
      </c>
      <c r="B38" s="14"/>
      <c r="C38" s="17"/>
      <c r="D38" s="5"/>
      <c r="E38" s="41">
        <f>Input!C39+Input!C40</f>
        <v>0</v>
      </c>
      <c r="F38" s="73"/>
      <c r="G38" s="66"/>
    </row>
    <row r="39" spans="1:7" x14ac:dyDescent="0.2">
      <c r="A39" s="26"/>
      <c r="B39" s="18"/>
      <c r="C39" s="18"/>
      <c r="D39" s="5"/>
      <c r="E39" s="42"/>
    </row>
    <row r="40" spans="1:7" x14ac:dyDescent="0.2">
      <c r="A40" s="26" t="s">
        <v>14</v>
      </c>
      <c r="B40" s="5"/>
      <c r="C40" s="5"/>
      <c r="D40" s="5"/>
      <c r="E40" s="43" t="e">
        <f>E36*E38*0.25</f>
        <v>#DIV/0!</v>
      </c>
      <c r="F40" s="9"/>
      <c r="G40" s="73"/>
    </row>
    <row r="41" spans="1:7" x14ac:dyDescent="0.2">
      <c r="A41" s="26"/>
      <c r="B41" s="5"/>
      <c r="C41" s="5"/>
      <c r="D41" s="5"/>
      <c r="E41" s="42"/>
      <c r="G41" s="68"/>
    </row>
    <row r="42" spans="1:7" x14ac:dyDescent="0.2">
      <c r="A42" s="26" t="s">
        <v>40</v>
      </c>
      <c r="B42" s="5"/>
      <c r="C42" s="5"/>
      <c r="D42" s="5"/>
      <c r="E42" s="86">
        <f>Input!C44</f>
        <v>0</v>
      </c>
      <c r="G42" s="73"/>
    </row>
    <row r="43" spans="1:7" x14ac:dyDescent="0.2">
      <c r="A43" s="5"/>
      <c r="B43" s="5"/>
      <c r="C43" s="5"/>
      <c r="D43" s="5"/>
      <c r="E43" s="42"/>
      <c r="G43" s="68"/>
    </row>
    <row r="44" spans="1:7" x14ac:dyDescent="0.2">
      <c r="A44" s="26" t="s">
        <v>3721</v>
      </c>
      <c r="B44" s="5"/>
      <c r="C44" s="5"/>
      <c r="D44" s="5"/>
      <c r="E44" s="73" t="e">
        <f>E40-E42</f>
        <v>#DIV/0!</v>
      </c>
      <c r="G44" s="73"/>
    </row>
    <row r="45" spans="1:7" x14ac:dyDescent="0.2">
      <c r="A45" s="26"/>
      <c r="B45" s="5"/>
      <c r="C45" s="5"/>
      <c r="D45" s="5"/>
      <c r="E45" s="44"/>
      <c r="G45" s="20"/>
    </row>
    <row r="46" spans="1:7" x14ac:dyDescent="0.2">
      <c r="B46" s="20"/>
      <c r="C46" s="20"/>
      <c r="D46" s="20"/>
      <c r="G46" s="20"/>
    </row>
    <row r="47" spans="1:7" x14ac:dyDescent="0.2">
      <c r="A47" s="1"/>
    </row>
    <row r="49" spans="1:5" x14ac:dyDescent="0.2">
      <c r="A49" s="1"/>
    </row>
    <row r="50" spans="1:5" x14ac:dyDescent="0.2">
      <c r="A50" s="1"/>
    </row>
    <row r="51" spans="1:5" x14ac:dyDescent="0.2">
      <c r="A51" s="1"/>
    </row>
    <row r="53" spans="1:5" ht="13.5" thickBot="1" x14ac:dyDescent="0.25"/>
    <row r="54" spans="1:5" ht="84.75" customHeight="1" thickBot="1" x14ac:dyDescent="0.3">
      <c r="A54" s="223" t="s">
        <v>77</v>
      </c>
      <c r="B54" s="224"/>
      <c r="C54" s="224"/>
      <c r="D54" s="224"/>
      <c r="E54" s="225"/>
    </row>
  </sheetData>
  <mergeCells count="1">
    <mergeCell ref="A54:E5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8"/>
  <sheetViews>
    <sheetView zoomScaleNormal="100" workbookViewId="0">
      <selection sqref="A1:A2"/>
    </sheetView>
  </sheetViews>
  <sheetFormatPr defaultRowHeight="12.75" x14ac:dyDescent="0.2"/>
  <cols>
    <col min="1" max="1" width="41.140625" customWidth="1"/>
    <col min="2" max="4" width="12.7109375" customWidth="1"/>
    <col min="5" max="5" width="15.7109375" customWidth="1"/>
    <col min="6" max="7" width="14.7109375" customWidth="1"/>
  </cols>
  <sheetData>
    <row r="1" spans="1:7" x14ac:dyDescent="0.2">
      <c r="A1" s="110">
        <f>Input!C3</f>
        <v>0</v>
      </c>
    </row>
    <row r="2" spans="1:7" x14ac:dyDescent="0.2">
      <c r="A2" s="110">
        <f>Input!C4</f>
        <v>0</v>
      </c>
    </row>
    <row r="3" spans="1:7" x14ac:dyDescent="0.2">
      <c r="A3" s="109">
        <f>Input!C5</f>
        <v>0</v>
      </c>
    </row>
    <row r="4" spans="1:7" x14ac:dyDescent="0.2">
      <c r="A4" s="110"/>
    </row>
    <row r="5" spans="1:7" x14ac:dyDescent="0.2">
      <c r="A5" s="1" t="s">
        <v>3724</v>
      </c>
    </row>
    <row r="10" spans="1:7" x14ac:dyDescent="0.2">
      <c r="E10" s="67"/>
      <c r="F10" s="67"/>
      <c r="G10" s="67"/>
    </row>
    <row r="12" spans="1:7" x14ac:dyDescent="0.2">
      <c r="A12" s="25" t="s">
        <v>24</v>
      </c>
      <c r="B12" s="8"/>
      <c r="C12" s="8"/>
      <c r="D12" s="9"/>
      <c r="E12" s="34">
        <f>Input!C31</f>
        <v>0</v>
      </c>
      <c r="F12" s="72"/>
    </row>
    <row r="13" spans="1:7" x14ac:dyDescent="0.2">
      <c r="A13" s="25"/>
      <c r="B13" s="8"/>
      <c r="C13" s="8"/>
      <c r="D13" s="9"/>
      <c r="E13" s="10"/>
    </row>
    <row r="14" spans="1:7" ht="38.25" x14ac:dyDescent="0.2">
      <c r="A14" s="25" t="s">
        <v>23</v>
      </c>
      <c r="B14" s="8" t="s">
        <v>18</v>
      </c>
      <c r="C14" s="8" t="s">
        <v>8</v>
      </c>
      <c r="D14" s="8" t="s">
        <v>19</v>
      </c>
      <c r="E14" s="36"/>
    </row>
    <row r="15" spans="1:7" x14ac:dyDescent="0.2">
      <c r="A15" s="7"/>
      <c r="B15" s="8"/>
      <c r="C15" s="8"/>
      <c r="D15" s="8"/>
      <c r="E15" s="36"/>
    </row>
    <row r="16" spans="1:7" x14ac:dyDescent="0.2">
      <c r="A16" s="28" t="s">
        <v>11</v>
      </c>
      <c r="B16" s="12">
        <f>Input!C35</f>
        <v>0</v>
      </c>
      <c r="C16" s="12">
        <f>Input!C36</f>
        <v>0</v>
      </c>
      <c r="D16" s="13" t="e">
        <f>Input!C37</f>
        <v>#DIV/0!</v>
      </c>
      <c r="E16" s="36"/>
    </row>
    <row r="17" spans="1:6" x14ac:dyDescent="0.2">
      <c r="A17" s="28"/>
      <c r="B17" s="12"/>
      <c r="C17" s="14"/>
      <c r="D17" s="13"/>
      <c r="E17" s="36"/>
    </row>
    <row r="18" spans="1:6" x14ac:dyDescent="0.2">
      <c r="A18" s="29" t="s">
        <v>21</v>
      </c>
      <c r="B18" s="15">
        <f>B16*0.02</f>
        <v>0</v>
      </c>
      <c r="C18" s="45"/>
      <c r="D18" s="16"/>
      <c r="E18" s="36"/>
    </row>
    <row r="19" spans="1:6" x14ac:dyDescent="0.2">
      <c r="A19" s="5"/>
      <c r="B19" s="12"/>
      <c r="C19" s="14"/>
      <c r="D19" s="13"/>
      <c r="E19" s="36"/>
    </row>
    <row r="20" spans="1:6" x14ac:dyDescent="0.2">
      <c r="A20" s="25" t="s">
        <v>33</v>
      </c>
      <c r="B20" s="14">
        <f>B16+B18</f>
        <v>0</v>
      </c>
      <c r="C20" s="14">
        <f>C16+C18</f>
        <v>0</v>
      </c>
      <c r="D20" s="13" t="e">
        <f>B20/C20</f>
        <v>#DIV/0!</v>
      </c>
      <c r="E20" s="35" t="e">
        <f>D20</f>
        <v>#DIV/0!</v>
      </c>
      <c r="F20" s="36"/>
    </row>
    <row r="21" spans="1:6" x14ac:dyDescent="0.2">
      <c r="A21" s="5"/>
      <c r="B21" s="14"/>
      <c r="C21" s="14"/>
      <c r="D21" s="13"/>
      <c r="E21" s="36"/>
      <c r="F21" s="36"/>
    </row>
    <row r="22" spans="1:6" x14ac:dyDescent="0.2">
      <c r="A22" s="26" t="s">
        <v>6</v>
      </c>
      <c r="B22" s="14"/>
      <c r="C22" s="14"/>
      <c r="D22" s="5"/>
      <c r="E22" s="36" t="e">
        <f>E12+E20</f>
        <v>#DIV/0!</v>
      </c>
      <c r="F22" s="36"/>
    </row>
    <row r="23" spans="1:6" x14ac:dyDescent="0.2">
      <c r="A23" s="26"/>
      <c r="B23" s="14"/>
      <c r="C23" s="14"/>
      <c r="D23" s="5"/>
      <c r="E23" s="36"/>
      <c r="F23" s="36"/>
    </row>
    <row r="24" spans="1:6" x14ac:dyDescent="0.2">
      <c r="A24" s="26" t="s">
        <v>12</v>
      </c>
      <c r="B24" s="14"/>
      <c r="C24" s="14"/>
      <c r="D24" s="5"/>
      <c r="E24" s="37" t="e">
        <f>IF(E22&gt;0.202,0.202,0.15)</f>
        <v>#DIV/0!</v>
      </c>
      <c r="F24" s="38"/>
    </row>
    <row r="25" spans="1:6" x14ac:dyDescent="0.2">
      <c r="A25" s="26"/>
      <c r="B25" s="14"/>
      <c r="C25" s="14"/>
      <c r="D25" s="5"/>
      <c r="E25" s="38"/>
      <c r="F25" s="38"/>
    </row>
    <row r="26" spans="1:6" x14ac:dyDescent="0.2">
      <c r="A26" s="26" t="s">
        <v>13</v>
      </c>
      <c r="B26" s="14"/>
      <c r="C26" s="14"/>
      <c r="D26" s="5"/>
      <c r="E26" s="39" t="e">
        <f>IF(E22&lt;0.15,"Does Not Qualify",(E22-E24))</f>
        <v>#DIV/0!</v>
      </c>
      <c r="F26" s="39"/>
    </row>
    <row r="27" spans="1:6" x14ac:dyDescent="0.2">
      <c r="A27" s="26"/>
      <c r="B27" s="14"/>
      <c r="C27" s="14"/>
      <c r="D27" s="5"/>
      <c r="E27" s="38"/>
      <c r="F27" s="38"/>
    </row>
    <row r="28" spans="1:6" x14ac:dyDescent="0.2">
      <c r="A28" s="30" t="e">
        <f>IF(E22&gt;0.202,"82.5% of Excess","65% of Excess")</f>
        <v>#DIV/0!</v>
      </c>
      <c r="B28" s="14"/>
      <c r="C28" s="14"/>
      <c r="D28" s="5"/>
      <c r="E28" s="38" t="e">
        <f>IF(E22&gt;0.202,E26*0.825,E26*0.65)</f>
        <v>#DIV/0!</v>
      </c>
      <c r="F28" s="38"/>
    </row>
    <row r="29" spans="1:6" x14ac:dyDescent="0.2">
      <c r="A29" s="30"/>
      <c r="B29" s="14"/>
      <c r="C29" s="14"/>
      <c r="D29" s="5"/>
      <c r="E29" s="38"/>
      <c r="F29" s="38"/>
    </row>
    <row r="30" spans="1:6" x14ac:dyDescent="0.2">
      <c r="A30" s="30" t="e">
        <f>IF(E22&gt;0.202,"Total DSH Payment % (5.88% + prior line)","Total DSH Payment % (2.5% + prior line)")</f>
        <v>#DIV/0!</v>
      </c>
      <c r="B30" s="14"/>
      <c r="C30" s="14"/>
      <c r="D30" s="5"/>
      <c r="E30" s="38" t="e">
        <f>IF(E22&gt;0.202,E28+0.0588,E28+0.025)</f>
        <v>#DIV/0!</v>
      </c>
      <c r="F30" s="38"/>
    </row>
    <row r="31" spans="1:6" x14ac:dyDescent="0.2">
      <c r="A31" s="26"/>
      <c r="B31" s="14"/>
      <c r="C31" s="14"/>
      <c r="D31" s="5"/>
      <c r="E31" s="40"/>
    </row>
    <row r="32" spans="1:6" x14ac:dyDescent="0.2">
      <c r="A32" s="26" t="s">
        <v>38</v>
      </c>
      <c r="B32" s="14"/>
      <c r="C32" s="17"/>
      <c r="D32" s="5"/>
      <c r="E32" s="41">
        <f>Input!C39+Input!C40</f>
        <v>0</v>
      </c>
      <c r="F32" s="73"/>
    </row>
    <row r="33" spans="1:7" x14ac:dyDescent="0.2">
      <c r="A33" s="26"/>
      <c r="B33" s="18"/>
      <c r="C33" s="18"/>
      <c r="D33" s="5"/>
      <c r="E33" s="42"/>
    </row>
    <row r="34" spans="1:7" x14ac:dyDescent="0.2">
      <c r="A34" s="26" t="s">
        <v>14</v>
      </c>
      <c r="B34" s="5"/>
      <c r="C34" s="5"/>
      <c r="D34" s="5"/>
      <c r="E34" s="43" t="e">
        <f>E30*E32*0.25</f>
        <v>#DIV/0!</v>
      </c>
      <c r="F34" s="43"/>
      <c r="G34" s="73"/>
    </row>
    <row r="35" spans="1:7" x14ac:dyDescent="0.2">
      <c r="A35" s="26"/>
      <c r="B35" s="5"/>
      <c r="C35" s="5"/>
      <c r="D35" s="5"/>
      <c r="E35" s="42"/>
      <c r="G35" s="73"/>
    </row>
    <row r="36" spans="1:7" x14ac:dyDescent="0.2">
      <c r="A36" s="26" t="s">
        <v>40</v>
      </c>
      <c r="B36" s="5"/>
      <c r="C36" s="5"/>
      <c r="D36" s="5"/>
      <c r="E36" s="74">
        <f>Input!C44</f>
        <v>0</v>
      </c>
    </row>
    <row r="37" spans="1:7" x14ac:dyDescent="0.2">
      <c r="A37" s="26"/>
      <c r="B37" s="5"/>
      <c r="C37" s="5"/>
      <c r="D37" s="5"/>
      <c r="E37" s="42"/>
      <c r="G37" s="73"/>
    </row>
    <row r="38" spans="1:7" x14ac:dyDescent="0.2">
      <c r="A38" s="26" t="s">
        <v>3721</v>
      </c>
      <c r="B38" s="5"/>
      <c r="C38" s="5"/>
      <c r="D38" s="5"/>
      <c r="E38" s="44" t="e">
        <f>E34-E36</f>
        <v>#DIV/0!</v>
      </c>
      <c r="G38" s="73"/>
    </row>
    <row r="39" spans="1:7" x14ac:dyDescent="0.2">
      <c r="A39" s="26"/>
      <c r="B39" s="5"/>
      <c r="C39" s="5"/>
      <c r="D39" s="5"/>
      <c r="E39" s="44"/>
    </row>
    <row r="40" spans="1:7" x14ac:dyDescent="0.2">
      <c r="B40" s="20"/>
      <c r="C40" s="20"/>
      <c r="D40" s="20"/>
    </row>
    <row r="41" spans="1:7" x14ac:dyDescent="0.2">
      <c r="A41" s="1"/>
    </row>
    <row r="43" spans="1:7" x14ac:dyDescent="0.2">
      <c r="A43" s="1"/>
    </row>
    <row r="44" spans="1:7" x14ac:dyDescent="0.2">
      <c r="A44" s="1"/>
    </row>
    <row r="45" spans="1:7" x14ac:dyDescent="0.2">
      <c r="A45" s="1"/>
    </row>
    <row r="46" spans="1:7" x14ac:dyDescent="0.2">
      <c r="A46" s="26"/>
      <c r="B46" s="5"/>
      <c r="C46" s="5"/>
      <c r="D46" s="5"/>
      <c r="E46" s="44"/>
    </row>
    <row r="47" spans="1:7" ht="13.5" thickBot="1" x14ac:dyDescent="0.25"/>
    <row r="48" spans="1:7" ht="13.5" thickBot="1" x14ac:dyDescent="0.25">
      <c r="A48" s="226" t="s">
        <v>22</v>
      </c>
      <c r="B48" s="227"/>
      <c r="C48" s="227"/>
      <c r="D48" s="227"/>
      <c r="E48" s="228"/>
    </row>
  </sheetData>
  <mergeCells count="1">
    <mergeCell ref="A48:E48"/>
  </mergeCells>
  <pageMargins left="0.7" right="0.7" top="0.75" bottom="0.75" header="0.3" footer="0.3"/>
  <pageSetup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8"/>
  <sheetViews>
    <sheetView topLeftCell="A4" zoomScaleNormal="100" workbookViewId="0">
      <selection activeCell="E36" sqref="E36"/>
    </sheetView>
  </sheetViews>
  <sheetFormatPr defaultRowHeight="12.75" x14ac:dyDescent="0.2"/>
  <cols>
    <col min="1" max="1" width="41.140625" customWidth="1"/>
    <col min="2" max="5" width="12.7109375" customWidth="1"/>
  </cols>
  <sheetData>
    <row r="1" spans="1:5" x14ac:dyDescent="0.2">
      <c r="A1" s="110">
        <f>Input!C3</f>
        <v>0</v>
      </c>
    </row>
    <row r="2" spans="1:5" x14ac:dyDescent="0.2">
      <c r="A2" s="110">
        <f>Input!C4</f>
        <v>0</v>
      </c>
    </row>
    <row r="3" spans="1:5" x14ac:dyDescent="0.2">
      <c r="A3" s="109">
        <f>Input!C5</f>
        <v>0</v>
      </c>
    </row>
    <row r="4" spans="1:5" x14ac:dyDescent="0.2">
      <c r="A4" s="1"/>
    </row>
    <row r="5" spans="1:5" x14ac:dyDescent="0.2">
      <c r="A5" s="1" t="s">
        <v>3725</v>
      </c>
    </row>
    <row r="12" spans="1:5" x14ac:dyDescent="0.2">
      <c r="A12" s="25" t="s">
        <v>24</v>
      </c>
      <c r="B12" s="8"/>
      <c r="C12" s="8"/>
      <c r="D12" s="9"/>
      <c r="E12" s="34">
        <f>Input!C31</f>
        <v>0</v>
      </c>
    </row>
    <row r="13" spans="1:5" x14ac:dyDescent="0.2">
      <c r="A13" s="25"/>
      <c r="B13" s="8"/>
      <c r="C13" s="8"/>
      <c r="D13" s="9"/>
      <c r="E13" s="10"/>
    </row>
    <row r="14" spans="1:5" ht="38.25" x14ac:dyDescent="0.2">
      <c r="A14" s="25" t="s">
        <v>23</v>
      </c>
      <c r="B14" s="8" t="s">
        <v>18</v>
      </c>
      <c r="C14" s="8" t="s">
        <v>8</v>
      </c>
      <c r="D14" s="8" t="s">
        <v>19</v>
      </c>
      <c r="E14" s="36"/>
    </row>
    <row r="15" spans="1:5" x14ac:dyDescent="0.2">
      <c r="A15" s="7"/>
      <c r="B15" s="8"/>
      <c r="C15" s="8"/>
      <c r="D15" s="8"/>
      <c r="E15" s="36"/>
    </row>
    <row r="16" spans="1:5" x14ac:dyDescent="0.2">
      <c r="A16" s="28" t="s">
        <v>11</v>
      </c>
      <c r="B16" s="12">
        <f>Input!C35</f>
        <v>0</v>
      </c>
      <c r="C16" s="12">
        <f>Input!C36</f>
        <v>0</v>
      </c>
      <c r="D16" s="13" t="e">
        <f>Input!C37</f>
        <v>#DIV/0!</v>
      </c>
      <c r="E16" s="36"/>
    </row>
    <row r="17" spans="1:5" x14ac:dyDescent="0.2">
      <c r="A17" s="28"/>
      <c r="B17" s="12"/>
      <c r="C17" s="14"/>
      <c r="D17" s="13"/>
      <c r="E17" s="36"/>
    </row>
    <row r="18" spans="1:5" x14ac:dyDescent="0.2">
      <c r="A18" s="28" t="s">
        <v>1</v>
      </c>
      <c r="B18" s="15">
        <f>+B16</f>
        <v>0</v>
      </c>
      <c r="C18" s="45">
        <v>0</v>
      </c>
      <c r="D18" s="16"/>
      <c r="E18" s="36"/>
    </row>
    <row r="19" spans="1:5" x14ac:dyDescent="0.2">
      <c r="A19" s="5"/>
      <c r="B19" s="12"/>
      <c r="C19" s="14"/>
      <c r="D19" s="13"/>
      <c r="E19" s="36"/>
    </row>
    <row r="20" spans="1:5" x14ac:dyDescent="0.2">
      <c r="A20" s="25" t="s">
        <v>33</v>
      </c>
      <c r="B20" s="60">
        <f>B16+B18</f>
        <v>0</v>
      </c>
      <c r="C20" s="60">
        <f>C16+C18</f>
        <v>0</v>
      </c>
      <c r="D20" s="61" t="e">
        <f>B20/C20</f>
        <v>#DIV/0!</v>
      </c>
      <c r="E20" s="35" t="e">
        <f>D20</f>
        <v>#DIV/0!</v>
      </c>
    </row>
    <row r="21" spans="1:5" x14ac:dyDescent="0.2">
      <c r="A21" s="5"/>
      <c r="B21" s="14"/>
      <c r="C21" s="14"/>
      <c r="D21" s="13"/>
      <c r="E21" s="36"/>
    </row>
    <row r="22" spans="1:5" x14ac:dyDescent="0.2">
      <c r="A22" s="26" t="s">
        <v>6</v>
      </c>
      <c r="B22" s="14"/>
      <c r="C22" s="14"/>
      <c r="D22" s="5"/>
      <c r="E22" s="36" t="e">
        <f>E12+E20</f>
        <v>#DIV/0!</v>
      </c>
    </row>
    <row r="23" spans="1:5" x14ac:dyDescent="0.2">
      <c r="A23" s="26"/>
      <c r="B23" s="14"/>
      <c r="C23" s="14"/>
      <c r="D23" s="5"/>
      <c r="E23" s="36"/>
    </row>
    <row r="24" spans="1:5" x14ac:dyDescent="0.2">
      <c r="A24" s="26" t="s">
        <v>66</v>
      </c>
      <c r="B24" s="14"/>
      <c r="C24" s="14"/>
      <c r="D24" s="5"/>
      <c r="E24" s="49" t="e">
        <f>E22</f>
        <v>#DIV/0!</v>
      </c>
    </row>
    <row r="25" spans="1:5" x14ac:dyDescent="0.2">
      <c r="A25" s="26"/>
      <c r="B25" s="14"/>
      <c r="C25" s="14"/>
      <c r="D25" s="5"/>
      <c r="E25" s="38"/>
    </row>
    <row r="26" spans="1:5" x14ac:dyDescent="0.2">
      <c r="A26" s="50" t="s">
        <v>61</v>
      </c>
      <c r="B26" s="50"/>
      <c r="C26" s="50"/>
      <c r="D26" s="51"/>
      <c r="E26" s="52">
        <v>0.20250000000000001</v>
      </c>
    </row>
    <row r="27" spans="1:5" x14ac:dyDescent="0.2">
      <c r="A27" s="50"/>
      <c r="B27" s="50"/>
      <c r="C27" s="50"/>
      <c r="D27" s="51"/>
      <c r="E27" s="53"/>
    </row>
    <row r="28" spans="1:5" x14ac:dyDescent="0.2">
      <c r="A28" s="54" t="s">
        <v>62</v>
      </c>
      <c r="B28" s="50"/>
      <c r="C28" s="50"/>
      <c r="D28" s="51"/>
      <c r="E28" s="55" t="e">
        <f>E26*E24</f>
        <v>#DIV/0!</v>
      </c>
    </row>
    <row r="29" spans="1:5" x14ac:dyDescent="0.2">
      <c r="A29" s="54"/>
      <c r="B29" s="50"/>
      <c r="C29" s="50"/>
      <c r="D29" s="51"/>
      <c r="E29" s="55"/>
    </row>
    <row r="30" spans="1:5" x14ac:dyDescent="0.2">
      <c r="A30" s="50" t="s">
        <v>63</v>
      </c>
      <c r="B30" s="50"/>
      <c r="C30" s="50"/>
      <c r="D30" s="51"/>
      <c r="E30" s="56">
        <v>2.71828</v>
      </c>
    </row>
    <row r="31" spans="1:5" x14ac:dyDescent="0.2">
      <c r="A31" s="50"/>
      <c r="B31" s="50"/>
      <c r="C31" s="50"/>
      <c r="D31" s="51"/>
      <c r="E31" s="52"/>
    </row>
    <row r="32" spans="1:5" x14ac:dyDescent="0.2">
      <c r="A32" s="54" t="s">
        <v>64</v>
      </c>
      <c r="B32" s="50"/>
      <c r="C32" s="50"/>
      <c r="D32" s="51"/>
      <c r="E32" s="52" t="e">
        <f>E30^E28</f>
        <v>#DIV/0!</v>
      </c>
    </row>
    <row r="33" spans="1:11" x14ac:dyDescent="0.2">
      <c r="A33" s="54"/>
      <c r="B33" s="50"/>
      <c r="C33" s="50"/>
      <c r="D33" s="51"/>
      <c r="E33" s="52"/>
    </row>
    <row r="34" spans="1:11" x14ac:dyDescent="0.2">
      <c r="A34" s="54" t="s">
        <v>65</v>
      </c>
      <c r="B34" s="50"/>
      <c r="C34" s="50"/>
      <c r="D34" s="51"/>
      <c r="E34" s="52" t="e">
        <f>E32-1</f>
        <v>#DIV/0!</v>
      </c>
    </row>
    <row r="35" spans="1:11" x14ac:dyDescent="0.2">
      <c r="A35" s="50"/>
      <c r="B35" s="50"/>
      <c r="C35" s="50"/>
      <c r="D35" s="51"/>
      <c r="E35" s="57"/>
    </row>
    <row r="36" spans="1:11" x14ac:dyDescent="0.2">
      <c r="A36" s="1" t="s">
        <v>68</v>
      </c>
      <c r="B36" s="50"/>
      <c r="C36" s="50"/>
      <c r="D36" s="51"/>
      <c r="E36" s="58">
        <f>Input!C57+Input!D57</f>
        <v>0</v>
      </c>
    </row>
    <row r="37" spans="1:11" x14ac:dyDescent="0.2">
      <c r="A37" s="50"/>
      <c r="B37" s="50"/>
      <c r="C37" s="50"/>
      <c r="D37" s="59"/>
      <c r="E37" s="26"/>
      <c r="K37" s="69"/>
    </row>
    <row r="38" spans="1:11" x14ac:dyDescent="0.2">
      <c r="A38" s="50" t="s">
        <v>14</v>
      </c>
      <c r="B38" s="50"/>
      <c r="C38" s="50"/>
      <c r="D38" s="50"/>
      <c r="E38" s="63" t="e">
        <f>E36*E34</f>
        <v>#DIV/0!</v>
      </c>
    </row>
    <row r="39" spans="1:11" x14ac:dyDescent="0.2">
      <c r="A39" s="50"/>
      <c r="B39" s="50"/>
      <c r="C39" s="50"/>
      <c r="D39" s="50"/>
      <c r="E39" s="26"/>
    </row>
    <row r="40" spans="1:11" x14ac:dyDescent="0.2">
      <c r="A40" s="50" t="s">
        <v>67</v>
      </c>
      <c r="B40" s="50"/>
      <c r="C40" s="50"/>
      <c r="D40" s="50"/>
      <c r="E40" s="62">
        <f>Input!C59+Input!D59</f>
        <v>0</v>
      </c>
    </row>
    <row r="41" spans="1:11" x14ac:dyDescent="0.2">
      <c r="A41" s="50"/>
      <c r="B41" s="50"/>
      <c r="C41" s="50"/>
      <c r="D41" s="50"/>
      <c r="E41" s="50"/>
    </row>
    <row r="42" spans="1:11" ht="13.5" thickBot="1" x14ac:dyDescent="0.25">
      <c r="A42" s="50" t="s">
        <v>3721</v>
      </c>
      <c r="B42" s="50"/>
      <c r="C42" s="50"/>
      <c r="D42" s="50"/>
      <c r="E42" s="48">
        <f>IF(Input!C54="Y",E38-E40,0)</f>
        <v>0</v>
      </c>
    </row>
    <row r="43" spans="1:11" ht="13.5" thickTop="1" x14ac:dyDescent="0.2"/>
    <row r="45" spans="1:11" ht="13.5" thickBot="1" x14ac:dyDescent="0.25"/>
    <row r="46" spans="1:11" ht="151.5" customHeight="1" x14ac:dyDescent="0.2">
      <c r="A46" s="217" t="s">
        <v>3769</v>
      </c>
      <c r="B46" s="218"/>
      <c r="C46" s="218"/>
      <c r="D46" s="218"/>
      <c r="E46" s="219"/>
    </row>
    <row r="47" spans="1:11" x14ac:dyDescent="0.2">
      <c r="A47" s="131"/>
      <c r="E47" s="132"/>
    </row>
    <row r="48" spans="1:11" ht="66.75" customHeight="1" thickBot="1" x14ac:dyDescent="0.25">
      <c r="A48" s="220" t="s">
        <v>3768</v>
      </c>
      <c r="B48" s="221"/>
      <c r="C48" s="221"/>
      <c r="D48" s="221"/>
      <c r="E48" s="222"/>
    </row>
  </sheetData>
  <mergeCells count="2">
    <mergeCell ref="A46:E46"/>
    <mergeCell ref="A48:E48"/>
  </mergeCells>
  <pageMargins left="0.7" right="0.7" top="0.75" bottom="0.75" header="0.3" footer="0.3"/>
  <pageSetup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2"/>
  <sheetViews>
    <sheetView workbookViewId="0">
      <selection activeCell="A5" sqref="A5"/>
    </sheetView>
  </sheetViews>
  <sheetFormatPr defaultRowHeight="12.75" x14ac:dyDescent="0.2"/>
  <cols>
    <col min="1" max="1" width="41.140625" customWidth="1"/>
    <col min="2" max="5" width="12.7109375" customWidth="1"/>
  </cols>
  <sheetData>
    <row r="1" spans="1:5" x14ac:dyDescent="0.2">
      <c r="A1" s="1">
        <f>Input!C3</f>
        <v>0</v>
      </c>
    </row>
    <row r="2" spans="1:5" x14ac:dyDescent="0.2">
      <c r="A2" s="110">
        <f>Input!C4</f>
        <v>0</v>
      </c>
    </row>
    <row r="3" spans="1:5" x14ac:dyDescent="0.2">
      <c r="A3" s="109">
        <f>Input!C5</f>
        <v>0</v>
      </c>
    </row>
    <row r="4" spans="1:5" x14ac:dyDescent="0.2">
      <c r="A4" s="1"/>
    </row>
    <row r="5" spans="1:5" x14ac:dyDescent="0.2">
      <c r="A5" s="1" t="s">
        <v>3726</v>
      </c>
    </row>
    <row r="12" spans="1:5" x14ac:dyDescent="0.2">
      <c r="A12" s="25" t="s">
        <v>24</v>
      </c>
      <c r="B12" s="42" t="s">
        <v>25</v>
      </c>
      <c r="C12" s="42" t="s">
        <v>26</v>
      </c>
      <c r="D12" s="9"/>
      <c r="E12" s="10"/>
    </row>
    <row r="13" spans="1:5" x14ac:dyDescent="0.2">
      <c r="A13" s="25"/>
      <c r="B13" s="8"/>
      <c r="C13" s="8"/>
      <c r="D13" s="9"/>
      <c r="E13" s="10"/>
    </row>
    <row r="14" spans="1:5" x14ac:dyDescent="0.2">
      <c r="A14" s="19" t="s">
        <v>34</v>
      </c>
      <c r="B14" s="32">
        <f>Input!C20</f>
        <v>0</v>
      </c>
      <c r="C14" s="32">
        <f>Input!C28</f>
        <v>0</v>
      </c>
      <c r="D14" s="33" t="e">
        <f>B14/C14</f>
        <v>#DIV/0!</v>
      </c>
      <c r="E14" s="10"/>
    </row>
    <row r="15" spans="1:5" x14ac:dyDescent="0.2">
      <c r="A15" s="28"/>
      <c r="B15" s="8"/>
      <c r="C15" s="8"/>
      <c r="D15" s="31"/>
      <c r="E15" s="10"/>
    </row>
    <row r="16" spans="1:5" x14ac:dyDescent="0.2">
      <c r="A16" s="29" t="s">
        <v>35</v>
      </c>
      <c r="B16" s="32">
        <f>Input!C64</f>
        <v>0</v>
      </c>
      <c r="C16" s="8"/>
      <c r="D16" s="31"/>
      <c r="E16" s="10"/>
    </row>
    <row r="17" spans="1:7" x14ac:dyDescent="0.2">
      <c r="A17" s="28"/>
      <c r="B17" s="8"/>
      <c r="C17" s="8"/>
      <c r="D17" s="31"/>
      <c r="E17" s="10"/>
    </row>
    <row r="18" spans="1:7" x14ac:dyDescent="0.2">
      <c r="A18" s="25" t="s">
        <v>27</v>
      </c>
      <c r="B18" s="32">
        <f>B14+B16</f>
        <v>0</v>
      </c>
      <c r="C18" s="32">
        <f>C14+C16</f>
        <v>0</v>
      </c>
      <c r="D18" s="33" t="e">
        <f>B18/C18</f>
        <v>#DIV/0!</v>
      </c>
      <c r="E18" s="34" t="e">
        <f>D18</f>
        <v>#DIV/0!</v>
      </c>
    </row>
    <row r="19" spans="1:7" x14ac:dyDescent="0.2">
      <c r="A19" s="25"/>
      <c r="B19" s="8"/>
      <c r="C19" s="8"/>
      <c r="D19" s="9"/>
      <c r="E19" s="10"/>
    </row>
    <row r="20" spans="1:7" ht="38.25" x14ac:dyDescent="0.2">
      <c r="A20" s="25" t="s">
        <v>23</v>
      </c>
      <c r="B20" s="8" t="s">
        <v>18</v>
      </c>
      <c r="C20" s="8" t="s">
        <v>8</v>
      </c>
      <c r="D20" s="8" t="s">
        <v>19</v>
      </c>
      <c r="E20" s="36"/>
    </row>
    <row r="21" spans="1:7" x14ac:dyDescent="0.2">
      <c r="A21" s="7"/>
      <c r="B21" s="8"/>
      <c r="C21" s="8"/>
      <c r="D21" s="8"/>
      <c r="E21" s="36"/>
    </row>
    <row r="22" spans="1:7" x14ac:dyDescent="0.2">
      <c r="A22" s="28" t="s">
        <v>11</v>
      </c>
      <c r="B22" s="12">
        <f>Input!C35</f>
        <v>0</v>
      </c>
      <c r="C22" s="12">
        <f>Input!C36</f>
        <v>0</v>
      </c>
      <c r="D22" s="13" t="e">
        <f>Input!C37</f>
        <v>#DIV/0!</v>
      </c>
      <c r="E22" s="36"/>
    </row>
    <row r="23" spans="1:7" x14ac:dyDescent="0.2">
      <c r="A23" s="28"/>
      <c r="B23" s="12"/>
      <c r="C23" s="14"/>
      <c r="D23" s="13"/>
      <c r="E23" s="36"/>
    </row>
    <row r="24" spans="1:7" x14ac:dyDescent="0.2">
      <c r="A24" s="29" t="s">
        <v>20</v>
      </c>
      <c r="B24" s="15">
        <f>Input!C62</f>
        <v>0</v>
      </c>
      <c r="C24" s="45">
        <f>Input!C63</f>
        <v>0</v>
      </c>
      <c r="D24" s="16"/>
      <c r="E24" s="36"/>
    </row>
    <row r="25" spans="1:7" x14ac:dyDescent="0.2">
      <c r="A25" s="5"/>
      <c r="B25" s="12"/>
      <c r="C25" s="14"/>
      <c r="D25" s="13"/>
      <c r="E25" s="36"/>
    </row>
    <row r="26" spans="1:7" ht="15.75" x14ac:dyDescent="0.25">
      <c r="A26" s="25" t="s">
        <v>33</v>
      </c>
      <c r="B26" s="60">
        <f>B22-B24</f>
        <v>0</v>
      </c>
      <c r="C26" s="60">
        <f>C22-C24</f>
        <v>0</v>
      </c>
      <c r="D26" s="78" t="e">
        <f>B26/C26</f>
        <v>#DIV/0!</v>
      </c>
      <c r="E26" s="77" t="e">
        <f>D26</f>
        <v>#DIV/0!</v>
      </c>
      <c r="F26" s="76"/>
      <c r="G26" s="76"/>
    </row>
    <row r="27" spans="1:7" x14ac:dyDescent="0.2">
      <c r="A27" s="5"/>
      <c r="B27" s="14"/>
      <c r="C27" s="14"/>
      <c r="D27" s="13"/>
      <c r="E27" s="36"/>
    </row>
    <row r="28" spans="1:7" x14ac:dyDescent="0.2">
      <c r="A28" s="26" t="s">
        <v>6</v>
      </c>
      <c r="B28" s="14"/>
      <c r="C28" s="14"/>
      <c r="D28" s="5"/>
      <c r="E28" s="36" t="e">
        <f>E18+E26</f>
        <v>#DIV/0!</v>
      </c>
    </row>
    <row r="29" spans="1:7" x14ac:dyDescent="0.2">
      <c r="A29" s="26"/>
      <c r="B29" s="14"/>
      <c r="C29" s="14"/>
      <c r="D29" s="5"/>
      <c r="E29" s="36"/>
    </row>
    <row r="30" spans="1:7" x14ac:dyDescent="0.2">
      <c r="A30" s="26" t="s">
        <v>66</v>
      </c>
      <c r="B30" s="14"/>
      <c r="C30" s="14"/>
      <c r="D30" s="5"/>
      <c r="E30" s="49" t="e">
        <f>E28</f>
        <v>#DIV/0!</v>
      </c>
    </row>
    <row r="31" spans="1:7" x14ac:dyDescent="0.2">
      <c r="A31" s="26"/>
      <c r="B31" s="14"/>
      <c r="C31" s="14"/>
      <c r="D31" s="5"/>
      <c r="E31" s="38"/>
    </row>
    <row r="32" spans="1:7" x14ac:dyDescent="0.2">
      <c r="A32" s="50" t="s">
        <v>61</v>
      </c>
      <c r="B32" s="50"/>
      <c r="C32" s="50"/>
      <c r="D32" s="51"/>
      <c r="E32" s="52">
        <v>0.20250000000000001</v>
      </c>
    </row>
    <row r="33" spans="1:5" x14ac:dyDescent="0.2">
      <c r="A33" s="50"/>
      <c r="B33" s="50"/>
      <c r="C33" s="50"/>
      <c r="D33" s="51"/>
      <c r="E33" s="53"/>
    </row>
    <row r="34" spans="1:5" x14ac:dyDescent="0.2">
      <c r="A34" s="54" t="s">
        <v>62</v>
      </c>
      <c r="B34" s="50"/>
      <c r="C34" s="50"/>
      <c r="D34" s="51"/>
      <c r="E34" s="55" t="e">
        <f>E32*E30</f>
        <v>#DIV/0!</v>
      </c>
    </row>
    <row r="35" spans="1:5" x14ac:dyDescent="0.2">
      <c r="A35" s="54"/>
      <c r="B35" s="50"/>
      <c r="C35" s="50"/>
      <c r="D35" s="51"/>
      <c r="E35" s="55"/>
    </row>
    <row r="36" spans="1:5" x14ac:dyDescent="0.2">
      <c r="A36" s="50" t="s">
        <v>63</v>
      </c>
      <c r="B36" s="50"/>
      <c r="C36" s="50"/>
      <c r="D36" s="51"/>
      <c r="E36" s="56">
        <v>2.71828</v>
      </c>
    </row>
    <row r="37" spans="1:5" x14ac:dyDescent="0.2">
      <c r="A37" s="50"/>
      <c r="B37" s="50"/>
      <c r="C37" s="50"/>
      <c r="D37" s="51"/>
      <c r="E37" s="52"/>
    </row>
    <row r="38" spans="1:5" x14ac:dyDescent="0.2">
      <c r="A38" s="54" t="s">
        <v>64</v>
      </c>
      <c r="B38" s="50"/>
      <c r="C38" s="50"/>
      <c r="D38" s="51"/>
      <c r="E38" s="52" t="e">
        <f>E36^E34</f>
        <v>#DIV/0!</v>
      </c>
    </row>
    <row r="39" spans="1:5" x14ac:dyDescent="0.2">
      <c r="A39" s="54"/>
      <c r="B39" s="50"/>
      <c r="C39" s="50"/>
      <c r="D39" s="51"/>
      <c r="E39" s="52"/>
    </row>
    <row r="40" spans="1:5" x14ac:dyDescent="0.2">
      <c r="A40" s="54" t="s">
        <v>65</v>
      </c>
      <c r="B40" s="50"/>
      <c r="C40" s="50"/>
      <c r="D40" s="51"/>
      <c r="E40" s="52" t="e">
        <f>E38-1</f>
        <v>#DIV/0!</v>
      </c>
    </row>
    <row r="41" spans="1:5" x14ac:dyDescent="0.2">
      <c r="A41" s="50"/>
      <c r="B41" s="50"/>
      <c r="C41" s="50"/>
      <c r="D41" s="51"/>
      <c r="E41" s="57"/>
    </row>
    <row r="42" spans="1:5" x14ac:dyDescent="0.2">
      <c r="A42" s="1" t="s">
        <v>68</v>
      </c>
      <c r="B42" s="50"/>
      <c r="C42" s="50"/>
      <c r="D42" s="51"/>
      <c r="E42" s="58">
        <f>Input!C57</f>
        <v>0</v>
      </c>
    </row>
    <row r="43" spans="1:5" x14ac:dyDescent="0.2">
      <c r="A43" s="50"/>
      <c r="B43" s="50"/>
      <c r="C43" s="50"/>
      <c r="D43" s="59"/>
      <c r="E43" s="26"/>
    </row>
    <row r="44" spans="1:5" x14ac:dyDescent="0.2">
      <c r="A44" s="50" t="s">
        <v>14</v>
      </c>
      <c r="B44" s="50"/>
      <c r="C44" s="50"/>
      <c r="D44" s="50"/>
      <c r="E44" s="63" t="e">
        <f>E42*E40</f>
        <v>#DIV/0!</v>
      </c>
    </row>
    <row r="45" spans="1:5" x14ac:dyDescent="0.2">
      <c r="A45" s="50"/>
      <c r="B45" s="50"/>
      <c r="C45" s="50"/>
      <c r="D45" s="50"/>
      <c r="E45" s="26"/>
    </row>
    <row r="46" spans="1:5" x14ac:dyDescent="0.2">
      <c r="A46" s="50" t="s">
        <v>67</v>
      </c>
      <c r="B46" s="50"/>
      <c r="C46" s="50"/>
      <c r="D46" s="50"/>
      <c r="E46" s="62">
        <f>Input!C59</f>
        <v>0</v>
      </c>
    </row>
    <row r="47" spans="1:5" x14ac:dyDescent="0.2">
      <c r="A47" s="50"/>
      <c r="B47" s="50"/>
      <c r="C47" s="50"/>
      <c r="D47" s="50"/>
      <c r="E47" s="50"/>
    </row>
    <row r="48" spans="1:5" ht="13.5" thickBot="1" x14ac:dyDescent="0.25">
      <c r="A48" s="50" t="s">
        <v>3721</v>
      </c>
      <c r="B48" s="50"/>
      <c r="C48" s="50"/>
      <c r="D48" s="50"/>
      <c r="E48" s="48">
        <f>IF(Input!C54="Y",E44-E46,0)</f>
        <v>0</v>
      </c>
    </row>
    <row r="49" spans="1:5" ht="13.5" thickTop="1" x14ac:dyDescent="0.2"/>
    <row r="51" spans="1:5" ht="13.5" thickBot="1" x14ac:dyDescent="0.25"/>
    <row r="52" spans="1:5" ht="78.75" customHeight="1" thickBot="1" x14ac:dyDescent="0.3">
      <c r="A52" s="223" t="s">
        <v>77</v>
      </c>
      <c r="B52" s="224"/>
      <c r="C52" s="224"/>
      <c r="D52" s="224"/>
      <c r="E52" s="225"/>
    </row>
  </sheetData>
  <mergeCells count="1">
    <mergeCell ref="A52:E5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6"/>
  <sheetViews>
    <sheetView zoomScaleNormal="100" workbookViewId="0">
      <selection activeCell="A45" sqref="A45"/>
    </sheetView>
  </sheetViews>
  <sheetFormatPr defaultRowHeight="12.75" x14ac:dyDescent="0.2"/>
  <cols>
    <col min="1" max="1" width="41.140625" customWidth="1"/>
    <col min="2" max="5" width="12.7109375" customWidth="1"/>
  </cols>
  <sheetData>
    <row r="1" spans="1:5" x14ac:dyDescent="0.2">
      <c r="A1" s="110">
        <f>Input!C3</f>
        <v>0</v>
      </c>
    </row>
    <row r="2" spans="1:5" x14ac:dyDescent="0.2">
      <c r="A2" s="110">
        <f>Input!C4</f>
        <v>0</v>
      </c>
    </row>
    <row r="3" spans="1:5" x14ac:dyDescent="0.2">
      <c r="A3" s="109">
        <f>Input!C5</f>
        <v>0</v>
      </c>
    </row>
    <row r="4" spans="1:5" x14ac:dyDescent="0.2">
      <c r="A4" s="1"/>
    </row>
    <row r="5" spans="1:5" x14ac:dyDescent="0.2">
      <c r="A5" s="1" t="s">
        <v>3727</v>
      </c>
    </row>
    <row r="12" spans="1:5" x14ac:dyDescent="0.2">
      <c r="A12" s="25" t="s">
        <v>24</v>
      </c>
      <c r="B12" s="8"/>
      <c r="C12" s="8"/>
      <c r="D12" s="9"/>
      <c r="E12" s="34">
        <f>Input!C31</f>
        <v>0</v>
      </c>
    </row>
    <row r="13" spans="1:5" x14ac:dyDescent="0.2">
      <c r="A13" s="25"/>
      <c r="B13" s="8"/>
      <c r="C13" s="8"/>
      <c r="D13" s="9"/>
      <c r="E13" s="10"/>
    </row>
    <row r="14" spans="1:5" ht="38.25" x14ac:dyDescent="0.2">
      <c r="A14" s="25" t="s">
        <v>23</v>
      </c>
      <c r="B14" s="8" t="s">
        <v>18</v>
      </c>
      <c r="C14" s="8" t="s">
        <v>8</v>
      </c>
      <c r="D14" s="8" t="s">
        <v>19</v>
      </c>
      <c r="E14" s="36"/>
    </row>
    <row r="15" spans="1:5" x14ac:dyDescent="0.2">
      <c r="A15" s="7"/>
      <c r="B15" s="8"/>
      <c r="C15" s="8"/>
      <c r="D15" s="8"/>
      <c r="E15" s="36"/>
    </row>
    <row r="16" spans="1:5" x14ac:dyDescent="0.2">
      <c r="A16" s="28" t="s">
        <v>11</v>
      </c>
      <c r="B16" s="12">
        <f>Input!C35</f>
        <v>0</v>
      </c>
      <c r="C16" s="12">
        <f>Input!C36</f>
        <v>0</v>
      </c>
      <c r="D16" s="13" t="e">
        <f>Input!C37</f>
        <v>#DIV/0!</v>
      </c>
      <c r="E16" s="36"/>
    </row>
    <row r="17" spans="1:5" x14ac:dyDescent="0.2">
      <c r="A17" s="28"/>
      <c r="B17" s="12"/>
      <c r="C17" s="14"/>
      <c r="D17" s="13"/>
      <c r="E17" s="36"/>
    </row>
    <row r="18" spans="1:5" x14ac:dyDescent="0.2">
      <c r="A18" s="29" t="s">
        <v>21</v>
      </c>
      <c r="B18" s="15">
        <f>B16*0.02</f>
        <v>0</v>
      </c>
      <c r="C18" s="45"/>
      <c r="D18" s="16"/>
      <c r="E18" s="36"/>
    </row>
    <row r="19" spans="1:5" x14ac:dyDescent="0.2">
      <c r="A19" s="5"/>
      <c r="B19" s="12"/>
      <c r="C19" s="14"/>
      <c r="D19" s="13"/>
      <c r="E19" s="36"/>
    </row>
    <row r="20" spans="1:5" x14ac:dyDescent="0.2">
      <c r="A20" s="25" t="s">
        <v>33</v>
      </c>
      <c r="B20" s="60">
        <f>B16+B18</f>
        <v>0</v>
      </c>
      <c r="C20" s="60">
        <f>C16+C18</f>
        <v>0</v>
      </c>
      <c r="D20" s="61" t="e">
        <f>B20/C20</f>
        <v>#DIV/0!</v>
      </c>
      <c r="E20" s="35" t="e">
        <f>D20</f>
        <v>#DIV/0!</v>
      </c>
    </row>
    <row r="21" spans="1:5" x14ac:dyDescent="0.2">
      <c r="A21" s="5"/>
      <c r="B21" s="14"/>
      <c r="C21" s="14"/>
      <c r="D21" s="13"/>
      <c r="E21" s="36"/>
    </row>
    <row r="22" spans="1:5" x14ac:dyDescent="0.2">
      <c r="A22" s="26" t="s">
        <v>6</v>
      </c>
      <c r="B22" s="14"/>
      <c r="C22" s="14"/>
      <c r="D22" s="5"/>
      <c r="E22" s="36" t="e">
        <f>E12+E20</f>
        <v>#DIV/0!</v>
      </c>
    </row>
    <row r="23" spans="1:5" x14ac:dyDescent="0.2">
      <c r="A23" s="26"/>
      <c r="B23" s="14"/>
      <c r="C23" s="14"/>
      <c r="D23" s="5"/>
      <c r="E23" s="36"/>
    </row>
    <row r="24" spans="1:5" x14ac:dyDescent="0.2">
      <c r="A24" s="26" t="s">
        <v>66</v>
      </c>
      <c r="B24" s="14"/>
      <c r="C24" s="14"/>
      <c r="D24" s="5"/>
      <c r="E24" s="49" t="e">
        <f>E22</f>
        <v>#DIV/0!</v>
      </c>
    </row>
    <row r="25" spans="1:5" x14ac:dyDescent="0.2">
      <c r="A25" s="26"/>
      <c r="B25" s="14"/>
      <c r="C25" s="14"/>
      <c r="D25" s="5"/>
      <c r="E25" s="38"/>
    </row>
    <row r="26" spans="1:5" x14ac:dyDescent="0.2">
      <c r="A26" s="50" t="s">
        <v>61</v>
      </c>
      <c r="B26" s="50"/>
      <c r="C26" s="50"/>
      <c r="D26" s="51"/>
      <c r="E26" s="52">
        <v>0.20250000000000001</v>
      </c>
    </row>
    <row r="27" spans="1:5" x14ac:dyDescent="0.2">
      <c r="A27" s="50"/>
      <c r="B27" s="50"/>
      <c r="C27" s="50"/>
      <c r="D27" s="51"/>
      <c r="E27" s="53"/>
    </row>
    <row r="28" spans="1:5" x14ac:dyDescent="0.2">
      <c r="A28" s="54" t="s">
        <v>62</v>
      </c>
      <c r="B28" s="50"/>
      <c r="C28" s="50"/>
      <c r="D28" s="51"/>
      <c r="E28" s="55" t="e">
        <f>E26*E24</f>
        <v>#DIV/0!</v>
      </c>
    </row>
    <row r="29" spans="1:5" x14ac:dyDescent="0.2">
      <c r="A29" s="54"/>
      <c r="B29" s="50"/>
      <c r="C29" s="50"/>
      <c r="D29" s="51"/>
      <c r="E29" s="55"/>
    </row>
    <row r="30" spans="1:5" x14ac:dyDescent="0.2">
      <c r="A30" s="50" t="s">
        <v>63</v>
      </c>
      <c r="B30" s="50"/>
      <c r="C30" s="50"/>
      <c r="D30" s="51"/>
      <c r="E30" s="56">
        <v>2.71828</v>
      </c>
    </row>
    <row r="31" spans="1:5" x14ac:dyDescent="0.2">
      <c r="A31" s="50"/>
      <c r="B31" s="50"/>
      <c r="C31" s="50"/>
      <c r="D31" s="51"/>
      <c r="E31" s="52"/>
    </row>
    <row r="32" spans="1:5" x14ac:dyDescent="0.2">
      <c r="A32" s="54" t="s">
        <v>64</v>
      </c>
      <c r="B32" s="50"/>
      <c r="C32" s="50"/>
      <c r="D32" s="51"/>
      <c r="E32" s="52" t="e">
        <f>E30^E28</f>
        <v>#DIV/0!</v>
      </c>
    </row>
    <row r="33" spans="1:5" x14ac:dyDescent="0.2">
      <c r="A33" s="54"/>
      <c r="B33" s="50"/>
      <c r="C33" s="50"/>
      <c r="D33" s="51"/>
      <c r="E33" s="52"/>
    </row>
    <row r="34" spans="1:5" x14ac:dyDescent="0.2">
      <c r="A34" s="54" t="s">
        <v>65</v>
      </c>
      <c r="B34" s="50"/>
      <c r="C34" s="50"/>
      <c r="D34" s="51"/>
      <c r="E34" s="52" t="e">
        <f>E32-1</f>
        <v>#DIV/0!</v>
      </c>
    </row>
    <row r="35" spans="1:5" x14ac:dyDescent="0.2">
      <c r="A35" s="50"/>
      <c r="B35" s="50"/>
      <c r="C35" s="50"/>
      <c r="D35" s="51"/>
      <c r="E35" s="57"/>
    </row>
    <row r="36" spans="1:5" x14ac:dyDescent="0.2">
      <c r="A36" s="1" t="s">
        <v>68</v>
      </c>
      <c r="B36" s="50"/>
      <c r="C36" s="50"/>
      <c r="D36" s="51"/>
      <c r="E36" s="58">
        <f>Input!C57+Input!D57</f>
        <v>0</v>
      </c>
    </row>
    <row r="37" spans="1:5" x14ac:dyDescent="0.2">
      <c r="A37" s="50"/>
      <c r="B37" s="50"/>
      <c r="C37" s="50"/>
      <c r="D37" s="59"/>
      <c r="E37" s="26"/>
    </row>
    <row r="38" spans="1:5" x14ac:dyDescent="0.2">
      <c r="A38" s="50" t="s">
        <v>14</v>
      </c>
      <c r="B38" s="50"/>
      <c r="C38" s="50"/>
      <c r="D38" s="50"/>
      <c r="E38" s="63" t="e">
        <f>E36*E34</f>
        <v>#DIV/0!</v>
      </c>
    </row>
    <row r="39" spans="1:5" x14ac:dyDescent="0.2">
      <c r="A39" s="50"/>
      <c r="B39" s="50"/>
      <c r="C39" s="50"/>
      <c r="D39" s="50"/>
      <c r="E39" s="26"/>
    </row>
    <row r="40" spans="1:5" x14ac:dyDescent="0.2">
      <c r="A40" s="50" t="s">
        <v>67</v>
      </c>
      <c r="B40" s="50"/>
      <c r="C40" s="50"/>
      <c r="D40" s="50"/>
      <c r="E40" s="62">
        <f>Input!C59+Input!D59</f>
        <v>0</v>
      </c>
    </row>
    <row r="41" spans="1:5" x14ac:dyDescent="0.2">
      <c r="A41" s="50"/>
      <c r="B41" s="50"/>
      <c r="C41" s="50"/>
      <c r="D41" s="50"/>
      <c r="E41" s="50"/>
    </row>
    <row r="42" spans="1:5" ht="13.5" thickBot="1" x14ac:dyDescent="0.25">
      <c r="A42" s="50" t="s">
        <v>3721</v>
      </c>
      <c r="B42" s="50"/>
      <c r="C42" s="50"/>
      <c r="D42" s="50"/>
      <c r="E42" s="48">
        <f>IF(Input!C54="Y",E38-E40,0)</f>
        <v>0</v>
      </c>
    </row>
    <row r="43" spans="1:5" ht="13.5" thickTop="1" x14ac:dyDescent="0.2"/>
    <row r="45" spans="1:5" ht="13.5" thickBot="1" x14ac:dyDescent="0.25"/>
    <row r="46" spans="1:5" ht="13.5" thickBot="1" x14ac:dyDescent="0.25">
      <c r="A46" s="226" t="s">
        <v>22</v>
      </c>
      <c r="B46" s="227"/>
      <c r="C46" s="227"/>
      <c r="D46" s="227"/>
      <c r="E46" s="228"/>
    </row>
  </sheetData>
  <mergeCells count="1">
    <mergeCell ref="A46:E4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4"/>
  <sheetViews>
    <sheetView topLeftCell="A5" workbookViewId="0">
      <selection activeCell="I11" sqref="I11"/>
    </sheetView>
  </sheetViews>
  <sheetFormatPr defaultRowHeight="12.75" x14ac:dyDescent="0.2"/>
  <sheetData>
    <row r="1" spans="1:3" x14ac:dyDescent="0.2">
      <c r="A1" t="s">
        <v>78</v>
      </c>
    </row>
    <row r="3" spans="1:3" x14ac:dyDescent="0.2">
      <c r="A3">
        <v>1</v>
      </c>
      <c r="B3" s="71" t="s">
        <v>79</v>
      </c>
      <c r="C3" s="71">
        <v>0.11166900688000037</v>
      </c>
    </row>
    <row r="4" spans="1:3" x14ac:dyDescent="0.2">
      <c r="A4">
        <v>2</v>
      </c>
      <c r="B4" s="71" t="s">
        <v>80</v>
      </c>
      <c r="C4" s="71">
        <v>0.18657739426559503</v>
      </c>
    </row>
    <row r="5" spans="1:3" x14ac:dyDescent="0.2">
      <c r="A5">
        <v>3</v>
      </c>
      <c r="B5" s="71" t="s">
        <v>81</v>
      </c>
      <c r="C5" s="71">
        <v>0.12580119433585657</v>
      </c>
    </row>
    <row r="6" spans="1:3" x14ac:dyDescent="0.2">
      <c r="A6">
        <v>4</v>
      </c>
      <c r="B6" s="71" t="s">
        <v>82</v>
      </c>
      <c r="C6" s="71">
        <v>0.12041095270423173</v>
      </c>
    </row>
    <row r="7" spans="1:3" x14ac:dyDescent="0.2">
      <c r="A7">
        <v>5</v>
      </c>
      <c r="B7" s="71" t="s">
        <v>83</v>
      </c>
      <c r="C7" s="71">
        <v>0.24037488115470626</v>
      </c>
    </row>
    <row r="8" spans="1:3" x14ac:dyDescent="0.2">
      <c r="A8">
        <v>6</v>
      </c>
      <c r="B8" s="71" t="s">
        <v>84</v>
      </c>
      <c r="C8" s="71">
        <v>9.8719122643220136E-2</v>
      </c>
    </row>
    <row r="9" spans="1:3" x14ac:dyDescent="0.2">
      <c r="A9">
        <v>7</v>
      </c>
      <c r="B9" s="71" t="s">
        <v>85</v>
      </c>
      <c r="C9" s="71">
        <v>0.13582078101424444</v>
      </c>
    </row>
    <row r="10" spans="1:3" x14ac:dyDescent="0.2">
      <c r="A10">
        <v>8</v>
      </c>
      <c r="B10" s="71" t="s">
        <v>86</v>
      </c>
      <c r="C10" s="71">
        <v>7.2636993051008014E-2</v>
      </c>
    </row>
    <row r="11" spans="1:3" x14ac:dyDescent="0.2">
      <c r="A11">
        <v>9</v>
      </c>
      <c r="B11" s="71" t="s">
        <v>87</v>
      </c>
      <c r="C11" s="71">
        <v>0.23690622692591681</v>
      </c>
    </row>
    <row r="12" spans="1:3" x14ac:dyDescent="0.2">
      <c r="A12">
        <v>10</v>
      </c>
      <c r="B12" s="71" t="s">
        <v>88</v>
      </c>
      <c r="C12" s="71">
        <v>0.10552776069141653</v>
      </c>
    </row>
    <row r="13" spans="1:3" x14ac:dyDescent="0.2">
      <c r="A13">
        <v>11</v>
      </c>
      <c r="B13" s="71" t="s">
        <v>89</v>
      </c>
      <c r="C13" s="71">
        <v>0.10995250744464573</v>
      </c>
    </row>
    <row r="14" spans="1:3" x14ac:dyDescent="0.2">
      <c r="A14">
        <v>12</v>
      </c>
      <c r="B14" s="71" t="s">
        <v>90</v>
      </c>
      <c r="C14" s="71">
        <v>0.13989011291908232</v>
      </c>
    </row>
    <row r="15" spans="1:3" x14ac:dyDescent="0.2">
      <c r="A15">
        <v>13</v>
      </c>
      <c r="B15" s="71" t="s">
        <v>91</v>
      </c>
      <c r="C15" s="71">
        <v>9.2313772958017862E-2</v>
      </c>
    </row>
    <row r="16" spans="1:3" x14ac:dyDescent="0.2">
      <c r="A16">
        <v>14</v>
      </c>
      <c r="B16" s="71" t="s">
        <v>92</v>
      </c>
      <c r="C16" s="71">
        <v>0.15659542974611856</v>
      </c>
    </row>
    <row r="17" spans="1:3" x14ac:dyDescent="0.2">
      <c r="A17">
        <v>15</v>
      </c>
      <c r="B17" s="71" t="s">
        <v>93</v>
      </c>
      <c r="C17" s="71">
        <v>9.5707292043196987E-2</v>
      </c>
    </row>
    <row r="18" spans="1:3" x14ac:dyDescent="0.2">
      <c r="A18">
        <v>16</v>
      </c>
      <c r="B18" s="71" t="s">
        <v>94</v>
      </c>
      <c r="C18" s="71">
        <v>0.13038370961335369</v>
      </c>
    </row>
    <row r="19" spans="1:3" x14ac:dyDescent="0.2">
      <c r="A19">
        <v>17</v>
      </c>
      <c r="B19" s="71" t="s">
        <v>95</v>
      </c>
      <c r="C19" s="71">
        <v>0.10631951184141539</v>
      </c>
    </row>
    <row r="20" spans="1:3" x14ac:dyDescent="0.2">
      <c r="A20">
        <v>18</v>
      </c>
      <c r="B20" s="71" t="s">
        <v>96</v>
      </c>
      <c r="C20" s="71">
        <v>0.13780032296655242</v>
      </c>
    </row>
    <row r="21" spans="1:3" x14ac:dyDescent="0.2">
      <c r="A21">
        <v>19</v>
      </c>
      <c r="B21" s="71" t="s">
        <v>97</v>
      </c>
      <c r="C21" s="71">
        <v>0.15044628619416547</v>
      </c>
    </row>
    <row r="22" spans="1:3" x14ac:dyDescent="0.2">
      <c r="A22">
        <v>20</v>
      </c>
      <c r="B22" s="71" t="s">
        <v>98</v>
      </c>
      <c r="C22" s="71">
        <v>0.19464167513663475</v>
      </c>
    </row>
    <row r="23" spans="1:3" x14ac:dyDescent="0.2">
      <c r="A23">
        <v>21</v>
      </c>
      <c r="B23" s="71" t="s">
        <v>99</v>
      </c>
      <c r="C23" s="71">
        <v>9.0202628392146253E-2</v>
      </c>
    </row>
    <row r="24" spans="1:3" x14ac:dyDescent="0.2">
      <c r="A24">
        <v>22</v>
      </c>
      <c r="B24" s="71" t="s">
        <v>100</v>
      </c>
      <c r="C24" s="71">
        <v>0.22431400030602552</v>
      </c>
    </row>
    <row r="25" spans="1:3" x14ac:dyDescent="0.2">
      <c r="A25">
        <v>23</v>
      </c>
      <c r="B25" s="71" t="s">
        <v>101</v>
      </c>
      <c r="C25" s="71">
        <v>0.13707330394864894</v>
      </c>
    </row>
    <row r="26" spans="1:3" x14ac:dyDescent="0.2">
      <c r="A26">
        <v>24</v>
      </c>
      <c r="B26" s="71" t="s">
        <v>102</v>
      </c>
      <c r="C26" s="71">
        <v>0.1527086385387709</v>
      </c>
    </row>
    <row r="27" spans="1:3" x14ac:dyDescent="0.2">
      <c r="A27">
        <v>25</v>
      </c>
      <c r="B27" s="71" t="s">
        <v>103</v>
      </c>
      <c r="C27" s="71">
        <v>0.15583900435170439</v>
      </c>
    </row>
    <row r="28" spans="1:3" x14ac:dyDescent="0.2">
      <c r="A28">
        <v>26</v>
      </c>
      <c r="B28" s="71" t="s">
        <v>104</v>
      </c>
      <c r="C28" s="71">
        <v>0.15707776424784067</v>
      </c>
    </row>
    <row r="29" spans="1:3" x14ac:dyDescent="0.2">
      <c r="A29">
        <v>27</v>
      </c>
      <c r="B29" s="71" t="s">
        <v>105</v>
      </c>
      <c r="C29" s="71">
        <v>8.9796721680209177E-2</v>
      </c>
    </row>
    <row r="30" spans="1:3" x14ac:dyDescent="0.2">
      <c r="A30">
        <v>28</v>
      </c>
      <c r="B30" s="71" t="s">
        <v>106</v>
      </c>
      <c r="C30" s="71">
        <v>0.1310729748056961</v>
      </c>
    </row>
    <row r="31" spans="1:3" x14ac:dyDescent="0.2">
      <c r="A31">
        <v>29</v>
      </c>
      <c r="B31" s="71" t="s">
        <v>107</v>
      </c>
      <c r="C31" s="71">
        <v>5.795029747801822E-2</v>
      </c>
    </row>
    <row r="32" spans="1:3" x14ac:dyDescent="0.2">
      <c r="A32">
        <v>30</v>
      </c>
      <c r="B32" s="71" t="s">
        <v>108</v>
      </c>
      <c r="C32" s="71">
        <v>9.159019028361072E-2</v>
      </c>
    </row>
    <row r="33" spans="1:3" x14ac:dyDescent="0.2">
      <c r="A33">
        <v>31</v>
      </c>
      <c r="B33" s="71" t="s">
        <v>109</v>
      </c>
      <c r="C33" s="71">
        <v>0.12611062822051347</v>
      </c>
    </row>
    <row r="34" spans="1:3" x14ac:dyDescent="0.2">
      <c r="A34">
        <v>32</v>
      </c>
      <c r="B34" s="71" t="s">
        <v>110</v>
      </c>
      <c r="C34" s="71">
        <v>0.11993854433716977</v>
      </c>
    </row>
    <row r="35" spans="1:3" x14ac:dyDescent="0.2">
      <c r="A35">
        <v>33</v>
      </c>
      <c r="B35" s="71" t="s">
        <v>111</v>
      </c>
      <c r="C35" s="71">
        <v>0.21774274621305789</v>
      </c>
    </row>
    <row r="36" spans="1:3" x14ac:dyDescent="0.2">
      <c r="A36">
        <v>34</v>
      </c>
      <c r="B36" s="71" t="s">
        <v>112</v>
      </c>
      <c r="C36" s="71">
        <v>0.16024952356785038</v>
      </c>
    </row>
    <row r="37" spans="1:3" x14ac:dyDescent="0.2">
      <c r="A37">
        <v>35</v>
      </c>
      <c r="B37" s="71" t="s">
        <v>113</v>
      </c>
      <c r="C37" s="71">
        <v>0.10659857255001037</v>
      </c>
    </row>
    <row r="38" spans="1:3" x14ac:dyDescent="0.2">
      <c r="A38">
        <v>36</v>
      </c>
      <c r="B38" s="71" t="s">
        <v>114</v>
      </c>
      <c r="C38" s="71">
        <v>0.10921035276929476</v>
      </c>
    </row>
    <row r="39" spans="1:3" x14ac:dyDescent="0.2">
      <c r="A39">
        <v>37</v>
      </c>
      <c r="B39" s="71" t="s">
        <v>115</v>
      </c>
      <c r="C39" s="71">
        <v>0.15458426262613353</v>
      </c>
    </row>
    <row r="40" spans="1:3" x14ac:dyDescent="0.2">
      <c r="A40">
        <v>38</v>
      </c>
      <c r="B40" s="71" t="s">
        <v>116</v>
      </c>
      <c r="C40" s="71">
        <v>9.6221928261750564E-2</v>
      </c>
    </row>
    <row r="41" spans="1:3" x14ac:dyDescent="0.2">
      <c r="A41">
        <v>39</v>
      </c>
      <c r="B41" s="71" t="s">
        <v>117</v>
      </c>
      <c r="C41" s="71">
        <v>0.14170933029518948</v>
      </c>
    </row>
    <row r="42" spans="1:3" x14ac:dyDescent="0.2">
      <c r="A42">
        <v>41</v>
      </c>
      <c r="B42" s="71" t="s">
        <v>118</v>
      </c>
      <c r="C42" s="71">
        <v>0.18453385109972309</v>
      </c>
    </row>
    <row r="43" spans="1:3" x14ac:dyDescent="0.2">
      <c r="A43">
        <v>42</v>
      </c>
      <c r="B43" s="71" t="s">
        <v>119</v>
      </c>
      <c r="C43" s="71">
        <v>0.16151956216418356</v>
      </c>
    </row>
    <row r="44" spans="1:3" x14ac:dyDescent="0.2">
      <c r="A44">
        <v>43</v>
      </c>
      <c r="B44" s="71" t="s">
        <v>120</v>
      </c>
      <c r="C44" s="71">
        <v>9.7569446905634433E-2</v>
      </c>
    </row>
    <row r="45" spans="1:3" x14ac:dyDescent="0.2">
      <c r="A45">
        <v>44</v>
      </c>
      <c r="B45" s="71" t="s">
        <v>121</v>
      </c>
      <c r="C45" s="71">
        <v>0.17678013247539401</v>
      </c>
    </row>
    <row r="46" spans="1:3" x14ac:dyDescent="0.2">
      <c r="A46">
        <v>45</v>
      </c>
      <c r="B46" s="71" t="s">
        <v>122</v>
      </c>
      <c r="C46" s="71">
        <v>0.12285541637959271</v>
      </c>
    </row>
    <row r="47" spans="1:3" x14ac:dyDescent="0.2">
      <c r="A47">
        <v>46</v>
      </c>
      <c r="B47" s="71" t="s">
        <v>123</v>
      </c>
      <c r="C47" s="71">
        <v>9.4173203999999996E-2</v>
      </c>
    </row>
    <row r="48" spans="1:3" x14ac:dyDescent="0.2">
      <c r="A48">
        <v>47</v>
      </c>
      <c r="B48" s="71" t="s">
        <v>124</v>
      </c>
      <c r="C48" s="71">
        <v>0.17280417100000001</v>
      </c>
    </row>
    <row r="49" spans="1:3" x14ac:dyDescent="0.2">
      <c r="A49">
        <v>49</v>
      </c>
      <c r="B49" s="71" t="s">
        <v>125</v>
      </c>
      <c r="C49" s="71">
        <v>9.9779636000000005E-2</v>
      </c>
    </row>
    <row r="50" spans="1:3" x14ac:dyDescent="0.2">
      <c r="A50">
        <v>50</v>
      </c>
      <c r="B50" s="71" t="s">
        <v>126</v>
      </c>
      <c r="C50" s="71">
        <v>0.10879926600000001</v>
      </c>
    </row>
    <row r="51" spans="1:3" x14ac:dyDescent="0.2">
      <c r="A51">
        <v>51</v>
      </c>
      <c r="B51" s="71" t="s">
        <v>127</v>
      </c>
      <c r="C51" s="71">
        <v>0.127327363</v>
      </c>
    </row>
    <row r="52" spans="1:3" x14ac:dyDescent="0.2">
      <c r="A52">
        <v>52</v>
      </c>
      <c r="B52" s="71" t="s">
        <v>128</v>
      </c>
      <c r="C52" s="71">
        <v>0.13527937600000001</v>
      </c>
    </row>
    <row r="53" spans="1:3" x14ac:dyDescent="0.2">
      <c r="A53">
        <v>53</v>
      </c>
      <c r="B53" s="71" t="s">
        <v>129</v>
      </c>
      <c r="C53" s="71">
        <v>8.4899376999999998E-2</v>
      </c>
    </row>
    <row r="54" spans="1:3" x14ac:dyDescent="0.2">
      <c r="A54">
        <v>67</v>
      </c>
      <c r="B54" s="71" t="s">
        <v>122</v>
      </c>
      <c r="C54">
        <v>0.122855416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Input</vt:lpstr>
      <vt:lpstr>Summary</vt:lpstr>
      <vt:lpstr>Dual Eligible</vt:lpstr>
      <vt:lpstr>Medicare Advantage</vt:lpstr>
      <vt:lpstr>Data Match Operating</vt:lpstr>
      <vt:lpstr>Dual Eligible Capital</vt:lpstr>
      <vt:lpstr>Medicare Advantage Capital</vt:lpstr>
      <vt:lpstr>Data Match Capital</vt:lpstr>
      <vt:lpstr>State DE Averages</vt:lpstr>
      <vt:lpstr>2007 with MA Days</vt:lpstr>
      <vt:lpstr>0.9% Understated Std Amt</vt:lpstr>
      <vt:lpstr>DGME</vt:lpstr>
      <vt:lpstr>Capital DSH</vt:lpstr>
      <vt:lpstr>DGME Cap-Rural Reclass</vt:lpstr>
      <vt:lpstr>raw_data</vt:lpstr>
      <vt:lpstr>'0.9% Understated Std Amt'!Print_Area</vt:lpstr>
      <vt:lpstr>'Capital DSH'!Print_Area</vt:lpstr>
      <vt:lpstr>DGME!Print_Area</vt:lpstr>
      <vt:lpstr>'Dual Eligible'!Print_Area</vt:lpstr>
      <vt:lpstr>Summary!Print_Area</vt:lpstr>
    </vt:vector>
  </TitlesOfParts>
  <Company>Hall Render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M. Kovach</dc:creator>
  <cp:lastModifiedBy>Berry</cp:lastModifiedBy>
  <cp:lastPrinted>2022-05-10T14:32:03Z</cp:lastPrinted>
  <dcterms:created xsi:type="dcterms:W3CDTF">2013-05-06T19:52:06Z</dcterms:created>
  <dcterms:modified xsi:type="dcterms:W3CDTF">2022-11-21T21:36:04Z</dcterms:modified>
</cp:coreProperties>
</file>